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ppe\Dropbox\VangOL\2023\"/>
    </mc:Choice>
  </mc:AlternateContent>
  <xr:revisionPtr revIDLastSave="0" documentId="13_ncr:1_{6A3FBD19-BBB0-440A-8545-309CD117E1B3}" xr6:coauthVersionLast="47" xr6:coauthVersionMax="47" xr10:uidLastSave="{00000000-0000-0000-0000-000000000000}"/>
  <bookViews>
    <workbookView xWindow="27465" yWindow="2115" windowWidth="19470" windowHeight="12810" tabRatio="715" firstSheet="8" activeTab="11" xr2:uid="{25A44286-5217-40BA-8ADE-6FC862203FAE}"/>
  </bookViews>
  <sheets>
    <sheet name="Kontooversikt" sheetId="2" r:id="rId1"/>
    <sheet name="Inntekter" sheetId="1" r:id="rId2"/>
    <sheet name="3000" sheetId="3" r:id="rId3"/>
    <sheet name="3100" sheetId="4" r:id="rId4"/>
    <sheet name="3200" sheetId="10" r:id="rId5"/>
    <sheet name="3300" sheetId="31" r:id="rId6"/>
    <sheet name="3400" sheetId="12" r:id="rId7"/>
    <sheet name="3500" sheetId="13" r:id="rId8"/>
    <sheet name="Stolpejakta" sheetId="29" r:id="rId9"/>
    <sheet name="Månedlig" sheetId="27" r:id="rId10"/>
    <sheet name="Oppsummering" sheetId="9" r:id="rId11"/>
    <sheet name="Budsjett" sheetId="2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9" l="1"/>
  <c r="I30" i="9"/>
  <c r="I31" i="9" s="1"/>
  <c r="I12" i="29"/>
  <c r="I13" i="29"/>
  <c r="I14" i="29"/>
  <c r="I11" i="29"/>
  <c r="F7" i="29"/>
  <c r="F10" i="29" s="1"/>
  <c r="F6" i="29"/>
  <c r="E18" i="29"/>
  <c r="D18" i="29"/>
  <c r="H30" i="9"/>
  <c r="H31" i="9" s="1"/>
  <c r="D28" i="9"/>
  <c r="D20" i="29" l="1"/>
  <c r="E48" i="13"/>
  <c r="E306" i="1"/>
  <c r="E56" i="12"/>
  <c r="E23" i="4"/>
  <c r="E15" i="4"/>
  <c r="E5" i="4"/>
  <c r="D21" i="29" l="1"/>
  <c r="E143" i="10" l="1"/>
  <c r="E74" i="27"/>
  <c r="D74" i="27"/>
  <c r="C74" i="27"/>
  <c r="B74" i="27"/>
  <c r="E67" i="27"/>
  <c r="D67" i="27"/>
  <c r="C67" i="27"/>
  <c r="B67" i="27"/>
  <c r="E61" i="27"/>
  <c r="D61" i="27"/>
  <c r="C61" i="27"/>
  <c r="B61" i="27"/>
  <c r="E55" i="27"/>
  <c r="D55" i="27"/>
  <c r="C55" i="27"/>
  <c r="B55" i="27"/>
  <c r="E49" i="27"/>
  <c r="D49" i="27"/>
  <c r="C49" i="27"/>
  <c r="B49" i="27"/>
  <c r="E43" i="27"/>
  <c r="D43" i="27"/>
  <c r="C43" i="27"/>
  <c r="B43" i="27"/>
  <c r="E37" i="27"/>
  <c r="D37" i="27"/>
  <c r="C37" i="27"/>
  <c r="B37" i="27"/>
  <c r="E31" i="27"/>
  <c r="D31" i="27"/>
  <c r="C31" i="27"/>
  <c r="B31" i="27"/>
  <c r="E25" i="27"/>
  <c r="D25" i="27"/>
  <c r="C25" i="27"/>
  <c r="B25" i="27"/>
  <c r="E19" i="27"/>
  <c r="D19" i="27"/>
  <c r="C19" i="27"/>
  <c r="D13" i="27"/>
  <c r="C13" i="27"/>
  <c r="E12" i="27"/>
  <c r="E11" i="27"/>
  <c r="E10" i="27"/>
  <c r="E13" i="27" s="1"/>
  <c r="B13" i="27" s="1"/>
  <c r="D7" i="27"/>
  <c r="C7" i="27"/>
  <c r="B7" i="27"/>
  <c r="E6" i="27"/>
  <c r="E5" i="27"/>
  <c r="E4" i="27"/>
  <c r="E7" i="27" l="1"/>
  <c r="G88" i="28"/>
  <c r="G82" i="28"/>
  <c r="G78" i="28"/>
  <c r="G72" i="28"/>
  <c r="G58" i="28"/>
  <c r="G49" i="28"/>
  <c r="G46" i="28"/>
  <c r="G95" i="28" l="1"/>
  <c r="F10" i="28"/>
  <c r="F27" i="28"/>
  <c r="F35" i="28"/>
  <c r="F22" i="28"/>
  <c r="E88" i="28"/>
  <c r="E78" i="28"/>
  <c r="E72" i="28"/>
  <c r="E66" i="28"/>
  <c r="E58" i="28"/>
  <c r="E27" i="28"/>
  <c r="E22" i="28"/>
  <c r="E10" i="28"/>
  <c r="E4" i="28"/>
  <c r="F46" i="28" l="1"/>
  <c r="E46" i="28"/>
  <c r="E95" i="28"/>
  <c r="E25" i="9" l="1"/>
  <c r="E43" i="13" l="1"/>
  <c r="E22" i="13"/>
  <c r="E49" i="12"/>
  <c r="E41" i="31"/>
  <c r="E181" i="10"/>
  <c r="E177" i="10"/>
  <c r="E172" i="10"/>
  <c r="E155" i="10"/>
  <c r="D25" i="9"/>
  <c r="E9" i="3"/>
  <c r="E341" i="1"/>
  <c r="E41" i="29"/>
  <c r="D26" i="9" l="1"/>
  <c r="D32" i="9" s="1"/>
  <c r="G30" i="9"/>
  <c r="E72" i="10"/>
  <c r="E36" i="10"/>
  <c r="E48" i="29"/>
  <c r="G31" i="9" l="1"/>
  <c r="F30" i="9"/>
  <c r="F31" i="9" s="1"/>
  <c r="D88" i="28"/>
  <c r="D72" i="28"/>
  <c r="D82" i="28"/>
  <c r="D49" i="28"/>
  <c r="D35" i="28"/>
  <c r="D22" i="28"/>
  <c r="D10" i="28"/>
  <c r="D4" i="28"/>
  <c r="D78" i="28" l="1"/>
  <c r="D66" i="28"/>
  <c r="D58" i="28"/>
  <c r="D27" i="28"/>
  <c r="D46" i="28" s="1"/>
  <c r="D95" i="28" l="1"/>
</calcChain>
</file>

<file path=xl/sharedStrings.xml><?xml version="1.0" encoding="utf-8"?>
<sst xmlns="http://schemas.openxmlformats.org/spreadsheetml/2006/main" count="1684" uniqueCount="410">
  <si>
    <t>Dato</t>
  </si>
  <si>
    <t>Tekst</t>
  </si>
  <si>
    <t>SUM</t>
  </si>
  <si>
    <t>Konto nr.</t>
  </si>
  <si>
    <t>INNTEKTER</t>
  </si>
  <si>
    <t>UTGIFTER</t>
  </si>
  <si>
    <t>Konto nr</t>
  </si>
  <si>
    <t>Administrasjonsutgifter</t>
  </si>
  <si>
    <t>Diverse</t>
  </si>
  <si>
    <t>Kroner</t>
  </si>
  <si>
    <t>Diverse inntekt</t>
  </si>
  <si>
    <t>Utgifter</t>
  </si>
  <si>
    <t>Inntekter</t>
  </si>
  <si>
    <t>Diverse utgifter</t>
  </si>
  <si>
    <t>Bilag nr</t>
  </si>
  <si>
    <t>Beløp</t>
  </si>
  <si>
    <t>Medlemskontingent</t>
  </si>
  <si>
    <t>Tilskudd</t>
  </si>
  <si>
    <t>Stevne- og aktivitetsinntekter</t>
  </si>
  <si>
    <t>Stolpejakta</t>
  </si>
  <si>
    <t>Egenandeler</t>
  </si>
  <si>
    <t>Salg av materiell og utstyr</t>
  </si>
  <si>
    <t>Sponsorer</t>
  </si>
  <si>
    <t>Private tilskudd</t>
  </si>
  <si>
    <t>Offentlige tilskudd</t>
  </si>
  <si>
    <t>Myrsprinten</t>
  </si>
  <si>
    <t>Myrtrampen</t>
  </si>
  <si>
    <t>Ski-o-løp</t>
  </si>
  <si>
    <t>Nattløp</t>
  </si>
  <si>
    <t>Bedriftsløp</t>
  </si>
  <si>
    <t>Andre løp</t>
  </si>
  <si>
    <t>Startkontingenter</t>
  </si>
  <si>
    <t>Samlinger</t>
  </si>
  <si>
    <t>O-boka</t>
  </si>
  <si>
    <t>Turorientering</t>
  </si>
  <si>
    <t>Treningstøy</t>
  </si>
  <si>
    <t>Rekruttpakker/EKT</t>
  </si>
  <si>
    <t>Grasrotandelen</t>
  </si>
  <si>
    <t>Kiosksalg</t>
  </si>
  <si>
    <t>Idrettsfrukt</t>
  </si>
  <si>
    <t>Renteinntekter</t>
  </si>
  <si>
    <t>Stevner Innlandet</t>
  </si>
  <si>
    <t>Stevner andre kretser</t>
  </si>
  <si>
    <t>Stevner internasjonalt</t>
  </si>
  <si>
    <t>Stevner/mesterskap fot-o</t>
  </si>
  <si>
    <t>Mjøs-o</t>
  </si>
  <si>
    <t>Utgifter egne arrangementer</t>
  </si>
  <si>
    <t>Andre arrangementer</t>
  </si>
  <si>
    <t>Sosiale samlinger</t>
  </si>
  <si>
    <t>Trening- og rekruttarbeid</t>
  </si>
  <si>
    <t>Investering nye kart</t>
  </si>
  <si>
    <t>Drift fargelaser</t>
  </si>
  <si>
    <t>Div. løpsmateriell</t>
  </si>
  <si>
    <t>Innkjøp løpstøy</t>
  </si>
  <si>
    <t>NOF</t>
  </si>
  <si>
    <t>Innkjøp elektronisk utstyr</t>
  </si>
  <si>
    <t>Lisenser</t>
  </si>
  <si>
    <t>Andre</t>
  </si>
  <si>
    <t>Sparekonto</t>
  </si>
  <si>
    <t>Januar inn</t>
  </si>
  <si>
    <t>Januar ut</t>
  </si>
  <si>
    <t>Foreningskonto</t>
  </si>
  <si>
    <t>Februar inn</t>
  </si>
  <si>
    <t>Februar ut</t>
  </si>
  <si>
    <t>Mars inn</t>
  </si>
  <si>
    <t>Mars ut</t>
  </si>
  <si>
    <t>April inn</t>
  </si>
  <si>
    <t>April ut</t>
  </si>
  <si>
    <t>Mai inn</t>
  </si>
  <si>
    <t>Mai ut</t>
  </si>
  <si>
    <t>Juni inn</t>
  </si>
  <si>
    <t>Juni ut</t>
  </si>
  <si>
    <t>Juli inn</t>
  </si>
  <si>
    <t>Juli ut</t>
  </si>
  <si>
    <t>August inn</t>
  </si>
  <si>
    <t>August ut</t>
  </si>
  <si>
    <t>Sept. inn</t>
  </si>
  <si>
    <t>Sept. ut</t>
  </si>
  <si>
    <t>Oktober inn</t>
  </si>
  <si>
    <t>Oktober ut</t>
  </si>
  <si>
    <t>Nov. inn</t>
  </si>
  <si>
    <t>Nov. ut</t>
  </si>
  <si>
    <t>Des. inn</t>
  </si>
  <si>
    <t>Des. ut</t>
  </si>
  <si>
    <t>3110 Tilskudd</t>
  </si>
  <si>
    <t>3200 Stevne- og aktivitetsinntekter</t>
  </si>
  <si>
    <t>3000 Medlemskontingent</t>
  </si>
  <si>
    <t>3400 Egenandeler</t>
  </si>
  <si>
    <t>3500 Salg av materiell og utstyr</t>
  </si>
  <si>
    <t>Mjøs-O</t>
  </si>
  <si>
    <t>Private tilskudd/gaver</t>
  </si>
  <si>
    <t>Diverse salg</t>
  </si>
  <si>
    <t>Hovedlandsleir</t>
  </si>
  <si>
    <t>Diverse aktiviteter</t>
  </si>
  <si>
    <t>Diverse innkjøp</t>
  </si>
  <si>
    <t>Kontingenter/avgifter/gebyrer</t>
  </si>
  <si>
    <t>Diverse løpsmateriell</t>
  </si>
  <si>
    <t>Sum endring pr konto</t>
  </si>
  <si>
    <t>Driftsresultat</t>
  </si>
  <si>
    <t>Momskompensasjon</t>
  </si>
  <si>
    <t>Dugnader</t>
  </si>
  <si>
    <t>Utbytte Spb. Hedmark</t>
  </si>
  <si>
    <t>SUM INNTEKTER</t>
  </si>
  <si>
    <t>Ski-o</t>
  </si>
  <si>
    <t>Diverse drift/vedlikehold</t>
  </si>
  <si>
    <t>Drift/vedlikehold</t>
  </si>
  <si>
    <t>Hjemmeside</t>
  </si>
  <si>
    <t>Fargelaser</t>
  </si>
  <si>
    <t>Innkjøp elektronisk utstyr/EKT</t>
  </si>
  <si>
    <t>Elektronisk utstyr</t>
  </si>
  <si>
    <t>Drift- og vedlikehold</t>
  </si>
  <si>
    <t>Stevner/mesterskap</t>
  </si>
  <si>
    <t>SUM UTGIFTER</t>
  </si>
  <si>
    <t>Stolpejakta Bankkonto 1822.75.77211</t>
  </si>
  <si>
    <t>Nettbank</t>
  </si>
  <si>
    <t>Lisenser/Gebyrer</t>
  </si>
  <si>
    <t>Resultat  2021</t>
  </si>
  <si>
    <t>Budsjett 2022</t>
  </si>
  <si>
    <t>Norges Idrettsforbund</t>
  </si>
  <si>
    <t>OCAD</t>
  </si>
  <si>
    <t>Stolpejakta sommer</t>
  </si>
  <si>
    <t>Stolpejaka vinter</t>
  </si>
  <si>
    <t>Krets</t>
  </si>
  <si>
    <t>NM/Hovedløp/Hovedlandsleir</t>
  </si>
  <si>
    <t>Innlandet o-krets</t>
  </si>
  <si>
    <t xml:space="preserve"> Inntekter</t>
  </si>
  <si>
    <t xml:space="preserve"> Utgifter</t>
  </si>
  <si>
    <t>Andre arr.</t>
  </si>
  <si>
    <t>Hovedløp ski-O</t>
  </si>
  <si>
    <t>HL SKI-O</t>
  </si>
  <si>
    <t>Skattetrekk</t>
  </si>
  <si>
    <t>Kontingenter/avgifter/skatt/gebyrer</t>
  </si>
  <si>
    <t>Skattetrekkskonto</t>
  </si>
  <si>
    <t>Hovedløp ski-o 2022</t>
  </si>
  <si>
    <t>BALANSERAPPORT</t>
  </si>
  <si>
    <t>Sum bankinnskudd</t>
  </si>
  <si>
    <t>1800 28 01309</t>
  </si>
  <si>
    <t>1800 63 36457</t>
  </si>
  <si>
    <t>1822 75 77211</t>
  </si>
  <si>
    <t>Årsresultat</t>
  </si>
  <si>
    <t>Sum endring totalt</t>
  </si>
  <si>
    <t>Merknader</t>
  </si>
  <si>
    <t>79200 for 2021 gir et skjevt bilde pga interne overføringer stolpejakt</t>
  </si>
  <si>
    <t>Har ikke fått faktura for 2021 - derfor 10000</t>
  </si>
  <si>
    <t>Beholdning 01.01.2022</t>
  </si>
  <si>
    <t>Beholdning 01.02.2022</t>
  </si>
  <si>
    <t>Oversikt månedlige kontobevegelser bank 2022</t>
  </si>
  <si>
    <t>Beholdning 01.03.2022</t>
  </si>
  <si>
    <t>Beholdning 01.04.2022</t>
  </si>
  <si>
    <t>Beholdning 01.05.2022</t>
  </si>
  <si>
    <t>Beholdning 01.06.2022</t>
  </si>
  <si>
    <t>Beholdning 01.07.2022</t>
  </si>
  <si>
    <t>Beholdning 01.08.2022</t>
  </si>
  <si>
    <t>Beholdning 01.09.2022</t>
  </si>
  <si>
    <t>Beholdning 01.10.2022</t>
  </si>
  <si>
    <t>Beholdning 01.11.2022</t>
  </si>
  <si>
    <t>Beholdning 01.12.2022</t>
  </si>
  <si>
    <t>Beholdning 31.12.2022</t>
  </si>
  <si>
    <t>Beholdning pr 1.1.2022</t>
  </si>
  <si>
    <t>Beholdning pr 31.12.2022</t>
  </si>
  <si>
    <t>31.12.22</t>
  </si>
  <si>
    <t>Vang o-lag   SAMMENDRAG AV REGNSKAPET FOR 2022</t>
  </si>
  <si>
    <t>Budsjett 2023</t>
  </si>
  <si>
    <t>Beholdning pr. 31.12.22</t>
  </si>
  <si>
    <t>For periode 01.01.2022 til periode 31.12.2022</t>
  </si>
  <si>
    <t>Hovedløp SKI-O 2022</t>
  </si>
  <si>
    <t>Trykk brosjyre Stolpejakt 2022 (Flisa Trykkeri)</t>
  </si>
  <si>
    <t>Stolpejaktavgift 2022 + ekstra kart</t>
  </si>
  <si>
    <t>Betalt fra konto</t>
  </si>
  <si>
    <t>17.09.22: Overført tilbake til Forenikonto hvor faktura ble betalt fra</t>
  </si>
  <si>
    <t>3300 Stolpejakta</t>
  </si>
  <si>
    <t>Stolpejakta vinter</t>
  </si>
  <si>
    <t>Overført Vang OL - foreningskonto - andel av overskudd</t>
  </si>
  <si>
    <t>Overført Hamar OK - andel av overskudd</t>
  </si>
  <si>
    <t>Årsslutt</t>
  </si>
  <si>
    <t>Sum</t>
  </si>
  <si>
    <t>Administrasjon</t>
  </si>
  <si>
    <t>Resultat  2022</t>
  </si>
  <si>
    <t>Andre arrangement (inkl. Stolpejakta)</t>
  </si>
  <si>
    <t>Hovedløp og NC fakturert sammen, derfor er alt ført på "3230 Ski-o-løp"</t>
  </si>
  <si>
    <t>Hovedløp ski-o</t>
  </si>
  <si>
    <t>2022: Innbetaling 8000,- fra Eidsiva for 2022 kommer i januar 2023. Det er ikke søkt om sponsotmidler fra Kiwi i 2022. 2023: Det foreligger 3 stk sponsorater a 8000,- dette året.</t>
  </si>
  <si>
    <t>2023: Innkjøp av treningstøy gjøres av den enkelte løper direkte fra Trimtex.</t>
  </si>
  <si>
    <t>2022: Økte utgifter i forbindelse med KM og Nammo-Cup</t>
  </si>
  <si>
    <t>2022: Økte utgifter i forbindelse med arrangering av Hoveløp og NC</t>
  </si>
  <si>
    <t>2022: Innkjøp O-boka, billetter Idrettsgalla og kartplast</t>
  </si>
  <si>
    <t>2022: Ny hjemmeside gir økte utgifter det ikke er budsjettert for.</t>
  </si>
  <si>
    <t>2023: Reduserte inntekter da vi ikke arrangerer Hovedløpet på ski</t>
  </si>
  <si>
    <t>2023: Øker ved arrangement av Pinseløp</t>
  </si>
  <si>
    <t>2023: Pinseløp overtar noen av utgiftene fra Hoveløp ski</t>
  </si>
  <si>
    <t>2023: Pinseløp og bedriftsløp (3 stk)</t>
  </si>
  <si>
    <t>2023: Vi må se på kjøreregler for dekking av smalinger og løp</t>
  </si>
  <si>
    <t>2023: løpere bestiller direkte fra Trimtex selv, men vi dekker første drakta for de yngre</t>
  </si>
  <si>
    <t>2023: Eventuelt arbeidsgiveravgift</t>
  </si>
  <si>
    <t>2023: Spille- og kulturmidler kartprosjekt vil på sikt dekke 2/3 av utgiftene. Men forsinkelse på avgift.</t>
  </si>
  <si>
    <t>2023: arrangeres som nærløp</t>
  </si>
  <si>
    <t>Resultat</t>
  </si>
  <si>
    <t>Skattetrekkonto</t>
  </si>
  <si>
    <t>Vipps</t>
  </si>
  <si>
    <t>Porsgrunn o-lag</t>
  </si>
  <si>
    <t>Lierbygda ol</t>
  </si>
  <si>
    <t>Vegard Urset</t>
  </si>
  <si>
    <t>OL Toten-Troll</t>
  </si>
  <si>
    <t>Tyrving</t>
  </si>
  <si>
    <t>Notodden</t>
  </si>
  <si>
    <t>Fet o-lag</t>
  </si>
  <si>
    <t>Lardal o-lag</t>
  </si>
  <si>
    <t>Ås-NMBU</t>
  </si>
  <si>
    <t>Norsk Tipping. Grasrot</t>
  </si>
  <si>
    <t>februar</t>
  </si>
  <si>
    <t>Søgne/Songdalen</t>
  </si>
  <si>
    <t>Vallset/Stange</t>
  </si>
  <si>
    <t>Heming</t>
  </si>
  <si>
    <t>Kongsberg</t>
  </si>
  <si>
    <t>Vang Almenning</t>
  </si>
  <si>
    <t>Løten O-lag</t>
  </si>
  <si>
    <t>Ringsaker</t>
  </si>
  <si>
    <t>Østmarka</t>
  </si>
  <si>
    <t>Elverum</t>
  </si>
  <si>
    <t>Fossum</t>
  </si>
  <si>
    <t>Sturla</t>
  </si>
  <si>
    <t>Bekkelaget</t>
  </si>
  <si>
    <t>Gjø-Vard</t>
  </si>
  <si>
    <t>Sandefjord</t>
  </si>
  <si>
    <t>Halden</t>
  </si>
  <si>
    <t>NTNUI</t>
  </si>
  <si>
    <t>Koll</t>
  </si>
  <si>
    <t>Asker</t>
  </si>
  <si>
    <t>Raumar</t>
  </si>
  <si>
    <t>Lillomarka</t>
  </si>
  <si>
    <t>Oppsal</t>
  </si>
  <si>
    <t>Konnerud</t>
  </si>
  <si>
    <t>Nydalen</t>
  </si>
  <si>
    <t>Hadeland</t>
  </si>
  <si>
    <t>Lillehammer</t>
  </si>
  <si>
    <t>Gjø/Vard</t>
  </si>
  <si>
    <t>mars</t>
  </si>
  <si>
    <t>Søgne og Songdalen</t>
  </si>
  <si>
    <t>Nittedal</t>
  </si>
  <si>
    <t>Skien</t>
  </si>
  <si>
    <t>april</t>
  </si>
  <si>
    <t>Alicante ref utlegg Anne Frøisland</t>
  </si>
  <si>
    <t>Skien OK</t>
  </si>
  <si>
    <t>Hamar OK</t>
  </si>
  <si>
    <t>Gebyr</t>
  </si>
  <si>
    <t>Vipps Stolpejakta</t>
  </si>
  <si>
    <t>Retur utlegg kioskvarer TBR</t>
  </si>
  <si>
    <t>Vipps Myrsprinten</t>
  </si>
  <si>
    <t>Anders S. tøy</t>
  </si>
  <si>
    <t>Tone Bleken Rud tøy</t>
  </si>
  <si>
    <t>Stein Arne Negård tøy</t>
  </si>
  <si>
    <t>Stolpejakta bidrag Telenor Bil</t>
  </si>
  <si>
    <t>Pål Stenberg tøy</t>
  </si>
  <si>
    <t>Tilskudd Lotteri og stiftelsestilsynet</t>
  </si>
  <si>
    <t>Tilskudd Lotteri og Stiftelsestilsynet</t>
  </si>
  <si>
    <t>mai</t>
  </si>
  <si>
    <t>Grasrotandel Norsk Tipping</t>
  </si>
  <si>
    <t>Raufoss</t>
  </si>
  <si>
    <t>Toten-Troll</t>
  </si>
  <si>
    <t>Indre østfold</t>
  </si>
  <si>
    <t>Hamar Ok</t>
  </si>
  <si>
    <t>Innlandet Fylkeskommune</t>
  </si>
  <si>
    <t>ÅS-MNBU</t>
  </si>
  <si>
    <t>Rudsbygd</t>
  </si>
  <si>
    <t>Austmarka</t>
  </si>
  <si>
    <t>Byåsen IL</t>
  </si>
  <si>
    <t>Stein Arne Negård o-boka</t>
  </si>
  <si>
    <t>Jan Åsmund o-boka</t>
  </si>
  <si>
    <t>Gro Ellegård o-boka</t>
  </si>
  <si>
    <t>Håkon Dåsnes o-boka</t>
  </si>
  <si>
    <t>Gunvor Skjeset o-boka</t>
  </si>
  <si>
    <t>A. Skjeset O-boka</t>
  </si>
  <si>
    <t>Ragnhild o-boka</t>
  </si>
  <si>
    <t>Kjersti Fr o-boka</t>
  </si>
  <si>
    <t>Kristin Ulveset tøy</t>
  </si>
  <si>
    <t>Stein sandaker tøy</t>
  </si>
  <si>
    <t>Ove Haugereid tøy</t>
  </si>
  <si>
    <t>Knut Vidar Lund kart bedriftsløp</t>
  </si>
  <si>
    <t>Terje H. Strætkvern tøy</t>
  </si>
  <si>
    <t>Matilde Nylund tøy</t>
  </si>
  <si>
    <t>Stein Edvardsen tøy</t>
  </si>
  <si>
    <t>Mari N. Opsahl tøy</t>
  </si>
  <si>
    <t>Bama gruppen Idrettsfrukt</t>
  </si>
  <si>
    <t>juni</t>
  </si>
  <si>
    <t>Brandval/Kongsvinger</t>
  </si>
  <si>
    <t>Solveig S S tøy</t>
  </si>
  <si>
    <t>Ringerike</t>
  </si>
  <si>
    <t>Wing o-lag</t>
  </si>
  <si>
    <t>Grue</t>
  </si>
  <si>
    <t>Rond</t>
  </si>
  <si>
    <t>Snertingdal</t>
  </si>
  <si>
    <t xml:space="preserve">Oppsal </t>
  </si>
  <si>
    <t>Toten Sparebank</t>
  </si>
  <si>
    <t>Håkon Dåsnes tøy</t>
  </si>
  <si>
    <t>Vipps Bedriftsløp</t>
  </si>
  <si>
    <t>Hamar kommune Driftstilskudd</t>
  </si>
  <si>
    <t>Jan Ola o-boka</t>
  </si>
  <si>
    <t>Gro Ellegaard tøy</t>
  </si>
  <si>
    <t>juli</t>
  </si>
  <si>
    <t>Ganddal Il</t>
  </si>
  <si>
    <t>Kongsberg ski-o</t>
  </si>
  <si>
    <t>Laila Sørlien ref startkont</t>
  </si>
  <si>
    <t>Ragnhild ref startkont</t>
  </si>
  <si>
    <t>august</t>
  </si>
  <si>
    <t>OK Øst</t>
  </si>
  <si>
    <t>Ref startkont. Solveig S. S.</t>
  </si>
  <si>
    <t>Ref startkont. Pål S.</t>
  </si>
  <si>
    <t>Ref. startkont. Øystein M.</t>
  </si>
  <si>
    <t>Ref. startkont Magne J.</t>
  </si>
  <si>
    <t>Ref. startkont. Anders S,.</t>
  </si>
  <si>
    <t>Ref. startkont. Ingvild K. S.</t>
  </si>
  <si>
    <t>Ref. startkont. Gro E.</t>
  </si>
  <si>
    <t>Ref. startkont. Stein S.</t>
  </si>
  <si>
    <t>Ref. startkont. Knut J.</t>
  </si>
  <si>
    <t>Ref. startkont Yngvild M.</t>
  </si>
  <si>
    <t>Ref startkont. Stig H. M. W.</t>
  </si>
  <si>
    <t>Ref startkont. Nina B. H.</t>
  </si>
  <si>
    <t>Ref startkont Henrik B R</t>
  </si>
  <si>
    <t>Ref startkontNina B H</t>
  </si>
  <si>
    <t>Ref startkont Tone B R</t>
  </si>
  <si>
    <t>Ref startkont Gunvor S</t>
  </si>
  <si>
    <t>Ref startkont Ola A H</t>
  </si>
  <si>
    <t>Ref startkont Stein Arne</t>
  </si>
  <si>
    <t>Ref startkont Jan åsmund S</t>
  </si>
  <si>
    <t>Sommersamling Kristoffer S egenandel</t>
  </si>
  <si>
    <t>Kundeutbytte Sparebank Ø</t>
  </si>
  <si>
    <t>Ref startkont Henning J</t>
  </si>
  <si>
    <t>Ref startkont Jan Ola</t>
  </si>
  <si>
    <t>Ref startkont Sofie H B J</t>
  </si>
  <si>
    <t>Kiosksalg Myrtrampen</t>
  </si>
  <si>
    <t>Ref startkont Unn Mette K</t>
  </si>
  <si>
    <t>september</t>
  </si>
  <si>
    <t>Kiosksalg Myrtrampen stafett</t>
  </si>
  <si>
    <t>Student VM støtte Eskil</t>
  </si>
  <si>
    <t>Startkont Myrtrampen NN Vipps</t>
  </si>
  <si>
    <t>Rekruttpakke Vegard Urset</t>
  </si>
  <si>
    <t>Tilskudd fra Stolpejakten</t>
  </si>
  <si>
    <t>Fredrikstad</t>
  </si>
  <si>
    <t>Eidskog</t>
  </si>
  <si>
    <t>Ref startkont. Trond Løvbak</t>
  </si>
  <si>
    <t>Magnus Husom tøy</t>
  </si>
  <si>
    <t>Solveig S kiosk Myrtrampen</t>
  </si>
  <si>
    <t>Overført fra foreningskonto</t>
  </si>
  <si>
    <t>sept</t>
  </si>
  <si>
    <t>Overført til foreningskonto</t>
  </si>
  <si>
    <t>Overført fra Stolpejaktkontoen</t>
  </si>
  <si>
    <t>Tilskudd NOF "alle med i orientering"</t>
  </si>
  <si>
    <t>Lunderseter</t>
  </si>
  <si>
    <t>Stor-Elvdal</t>
  </si>
  <si>
    <t>Grue Il</t>
  </si>
  <si>
    <t>Hadeland O-lag</t>
  </si>
  <si>
    <t>oktober</t>
  </si>
  <si>
    <t>Ref startkontingent Håkon og Marit</t>
  </si>
  <si>
    <t>Odal O-lag</t>
  </si>
  <si>
    <t>Gular</t>
  </si>
  <si>
    <t>ÅS-NMBU</t>
  </si>
  <si>
    <t>Ref startkontingent Morten Stenberg</t>
  </si>
  <si>
    <t>Vegard Ø Dalberg tøy</t>
  </si>
  <si>
    <t>NIF Aktivitetsmidler</t>
  </si>
  <si>
    <t>Trond Løvbak tøy</t>
  </si>
  <si>
    <t>november</t>
  </si>
  <si>
    <t>Løten Myrtrampen</t>
  </si>
  <si>
    <t>Sparebankstiftelsen hedmark</t>
  </si>
  <si>
    <t>Line Merete Libak o-boka</t>
  </si>
  <si>
    <t>Pål Stenberg o-boka</t>
  </si>
  <si>
    <t>Egenandeler sosial samling i forbindelse med KM</t>
  </si>
  <si>
    <t>Tone Bleken Rud o-boka</t>
  </si>
  <si>
    <t>desember</t>
  </si>
  <si>
    <t>Ref startkont Line Merete L</t>
  </si>
  <si>
    <t>Overskudd Stolpejakta</t>
  </si>
  <si>
    <t>Vipps billetter Idrettsgalla</t>
  </si>
  <si>
    <t>Feifakturering Värmlandstrippelen</t>
  </si>
  <si>
    <t>Ingvild K S o-boka</t>
  </si>
  <si>
    <t>Stein Arne o-boka</t>
  </si>
  <si>
    <t xml:space="preserve">Nisseløpet </t>
  </si>
  <si>
    <t>Nisseløpet</t>
  </si>
  <si>
    <t>Ref startkont Solveig SS</t>
  </si>
  <si>
    <t>NOF Aktivitetstilskudd</t>
  </si>
  <si>
    <t>Retur for mye betalt billett Idrettsgalla</t>
  </si>
  <si>
    <t>Ref startkont Kjersti F</t>
  </si>
  <si>
    <t>Ref. startkont Jan Ola</t>
  </si>
  <si>
    <t>Ref startkont Pål S</t>
  </si>
  <si>
    <t>Ref startkont Ove A H</t>
  </si>
  <si>
    <t>Ref startkont Sofie HBJ</t>
  </si>
  <si>
    <t>Frøydis Børke o-boka</t>
  </si>
  <si>
    <t>Turtraver'n</t>
  </si>
  <si>
    <t>NIFMomskompensasjon</t>
  </si>
  <si>
    <t>Ref startkont Knut J</t>
  </si>
  <si>
    <t>Ref startkont Knut S</t>
  </si>
  <si>
    <t>Ref startkont per Olav A</t>
  </si>
  <si>
    <t>Ref startkont Nina H</t>
  </si>
  <si>
    <t>Kundeutbytte Sparebank</t>
  </si>
  <si>
    <t>Overført kundeutbytte til foreningskonto</t>
  </si>
  <si>
    <t>Overført til Hamar o-klubb</t>
  </si>
  <si>
    <t>Inn</t>
  </si>
  <si>
    <t>Ut</t>
  </si>
  <si>
    <t>Overført fra foreningskonto (tilskudd fra Innlandet fylkeskommune)</t>
  </si>
  <si>
    <t>Overført fra foreningskonto (tilskudd fra Hamar kommune)</t>
  </si>
  <si>
    <t>Overført fra foreningskonto (tilskudd fra Telenor BIL)</t>
  </si>
  <si>
    <t>Overført til Vang o-lag (foreningskonto)</t>
  </si>
  <si>
    <t>Renter 2022</t>
  </si>
  <si>
    <t>Kapitalinntekter</t>
  </si>
  <si>
    <t>Sum bank-beholdning</t>
  </si>
  <si>
    <t>Forenings-konto</t>
  </si>
  <si>
    <t>Stolpejak-tkonto</t>
  </si>
  <si>
    <t>Skattetrekk-konto</t>
  </si>
  <si>
    <t>Endring</t>
  </si>
  <si>
    <t>januar</t>
  </si>
  <si>
    <t>Endring Stolpejaktkontoen</t>
  </si>
  <si>
    <t>Driftsresultat inkl kapitalinntekter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</si>
</sst>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20A0A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20A0A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/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4" fontId="3" fillId="0" borderId="0" xfId="0" applyNumberFormat="1" applyFont="1"/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/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0" fillId="2" borderId="9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7" xfId="0" applyFont="1" applyFill="1" applyBorder="1" applyAlignment="1">
      <alignment horizontal="left"/>
    </xf>
    <xf numFmtId="4" fontId="1" fillId="0" borderId="0" xfId="0" applyNumberFormat="1" applyFont="1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0" fillId="0" borderId="1" xfId="0" applyNumberFormat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2" borderId="8" xfId="0" applyFont="1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3" borderId="7" xfId="0" applyFill="1" applyBorder="1"/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/>
    <xf numFmtId="0" fontId="0" fillId="2" borderId="7" xfId="0" applyFill="1" applyBorder="1" applyAlignment="1">
      <alignment horizontal="left"/>
    </xf>
    <xf numFmtId="3" fontId="0" fillId="0" borderId="0" xfId="0" applyNumberFormat="1"/>
    <xf numFmtId="0" fontId="0" fillId="4" borderId="1" xfId="0" applyFill="1" applyBorder="1"/>
    <xf numFmtId="4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4" fontId="6" fillId="0" borderId="1" xfId="0" applyNumberFormat="1" applyFont="1" applyBorder="1"/>
    <xf numFmtId="4" fontId="6" fillId="0" borderId="0" xfId="0" applyNumberFormat="1" applyFont="1"/>
    <xf numFmtId="4" fontId="7" fillId="0" borderId="0" xfId="0" applyNumberFormat="1" applyFont="1"/>
    <xf numFmtId="4" fontId="8" fillId="0" borderId="1" xfId="0" applyNumberFormat="1" applyFont="1" applyBorder="1"/>
    <xf numFmtId="0" fontId="0" fillId="3" borderId="0" xfId="0" applyFill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4" fontId="0" fillId="0" borderId="1" xfId="0" applyNumberFormat="1" applyBorder="1" applyAlignment="1">
      <alignment horizontal="left"/>
    </xf>
    <xf numFmtId="49" fontId="0" fillId="0" borderId="1" xfId="0" applyNumberFormat="1" applyBorder="1"/>
    <xf numFmtId="4" fontId="9" fillId="0" borderId="1" xfId="0" applyNumberFormat="1" applyFont="1" applyBorder="1"/>
    <xf numFmtId="4" fontId="1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3" borderId="7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4" fontId="1" fillId="0" borderId="0" xfId="0" applyNumberFormat="1" applyFont="1" applyAlignment="1">
      <alignment horizontal="center"/>
    </xf>
    <xf numFmtId="4" fontId="0" fillId="0" borderId="10" xfId="0" applyNumberFormat="1" applyBorder="1"/>
    <xf numFmtId="4" fontId="1" fillId="0" borderId="10" xfId="0" applyNumberFormat="1" applyFont="1" applyBorder="1"/>
    <xf numFmtId="46" fontId="0" fillId="0" borderId="1" xfId="0" applyNumberFormat="1" applyBorder="1" applyAlignment="1">
      <alignment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1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/>
    <xf numFmtId="164" fontId="15" fillId="0" borderId="0" xfId="0" applyNumberFormat="1" applyFont="1" applyAlignment="1">
      <alignment horizontal="center"/>
    </xf>
    <xf numFmtId="0" fontId="15" fillId="0" borderId="0" xfId="0" quotePrefix="1" applyFont="1"/>
    <xf numFmtId="0" fontId="16" fillId="0" borderId="1" xfId="0" applyFont="1" applyBorder="1"/>
    <xf numFmtId="0" fontId="15" fillId="5" borderId="1" xfId="0" applyFont="1" applyFill="1" applyBorder="1" applyAlignment="1">
      <alignment wrapText="1"/>
    </xf>
    <xf numFmtId="1" fontId="15" fillId="5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" fontId="15" fillId="0" borderId="0" xfId="0" applyNumberFormat="1" applyFont="1" applyAlignment="1">
      <alignment horizontal="center"/>
    </xf>
    <xf numFmtId="4" fontId="15" fillId="0" borderId="10" xfId="0" applyNumberFormat="1" applyFont="1" applyBorder="1"/>
    <xf numFmtId="4" fontId="15" fillId="0" borderId="0" xfId="0" applyNumberFormat="1" applyFont="1"/>
    <xf numFmtId="0" fontId="15" fillId="0" borderId="1" xfId="0" applyFont="1" applyBorder="1"/>
    <xf numFmtId="0" fontId="15" fillId="0" borderId="2" xfId="0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1" fontId="15" fillId="0" borderId="2" xfId="0" applyNumberFormat="1" applyFont="1" applyBorder="1" applyAlignment="1">
      <alignment horizontal="center"/>
    </xf>
    <xf numFmtId="4" fontId="15" fillId="0" borderId="2" xfId="0" applyNumberFormat="1" applyFont="1" applyBorder="1"/>
    <xf numFmtId="0" fontId="15" fillId="0" borderId="11" xfId="0" applyFont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0" fontId="15" fillId="0" borderId="11" xfId="0" applyFont="1" applyBorder="1" applyAlignment="1">
      <alignment wrapText="1"/>
    </xf>
    <xf numFmtId="1" fontId="15" fillId="0" borderId="11" xfId="0" applyNumberFormat="1" applyFont="1" applyBorder="1" applyAlignment="1">
      <alignment horizontal="center"/>
    </xf>
    <xf numFmtId="4" fontId="15" fillId="0" borderId="11" xfId="0" applyNumberFormat="1" applyFont="1" applyBorder="1"/>
    <xf numFmtId="2" fontId="15" fillId="0" borderId="1" xfId="0" applyNumberFormat="1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4" fontId="14" fillId="0" borderId="1" xfId="0" applyNumberFormat="1" applyFont="1" applyBorder="1"/>
    <xf numFmtId="2" fontId="0" fillId="0" borderId="1" xfId="0" applyNumberFormat="1" applyBorder="1"/>
    <xf numFmtId="14" fontId="0" fillId="0" borderId="1" xfId="0" applyNumberFormat="1" applyBorder="1"/>
    <xf numFmtId="4" fontId="0" fillId="4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7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6" xfId="0" applyFont="1" applyFill="1" applyBorder="1"/>
    <xf numFmtId="0" fontId="0" fillId="3" borderId="7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44F3E-14E6-4599-82D8-33804F833E2F}">
  <dimension ref="A1:F55"/>
  <sheetViews>
    <sheetView topLeftCell="A12" workbookViewId="0">
      <selection activeCell="E25" sqref="E25:F25"/>
    </sheetView>
  </sheetViews>
  <sheetFormatPr baseColWidth="10" defaultRowHeight="15" x14ac:dyDescent="0.25"/>
  <cols>
    <col min="1" max="1" width="8.7109375" style="1" customWidth="1"/>
    <col min="2" max="2" width="8.7109375" style="39" customWidth="1"/>
    <col min="3" max="3" width="24.28515625" customWidth="1"/>
    <col min="4" max="5" width="8.7109375" style="1" customWidth="1"/>
    <col min="6" max="6" width="24.28515625" customWidth="1"/>
  </cols>
  <sheetData>
    <row r="1" spans="1:6" x14ac:dyDescent="0.25">
      <c r="A1" s="138" t="s">
        <v>4</v>
      </c>
      <c r="B1" s="139"/>
      <c r="C1" s="140"/>
      <c r="D1" s="143" t="s">
        <v>5</v>
      </c>
      <c r="E1" s="144"/>
      <c r="F1" s="145"/>
    </row>
    <row r="2" spans="1:6" x14ac:dyDescent="0.25">
      <c r="A2" s="2" t="s">
        <v>3</v>
      </c>
      <c r="B2" s="141" t="s">
        <v>1</v>
      </c>
      <c r="C2" s="142"/>
      <c r="D2" s="3" t="s">
        <v>6</v>
      </c>
      <c r="E2" s="146" t="s">
        <v>1</v>
      </c>
      <c r="F2" s="147"/>
    </row>
    <row r="3" spans="1:6" x14ac:dyDescent="0.25">
      <c r="A3" s="5">
        <v>3000</v>
      </c>
      <c r="B3" s="21" t="s">
        <v>16</v>
      </c>
      <c r="C3" s="6"/>
      <c r="D3" s="7">
        <v>5000</v>
      </c>
      <c r="E3" s="132" t="s">
        <v>111</v>
      </c>
      <c r="F3" s="133"/>
    </row>
    <row r="4" spans="1:6" x14ac:dyDescent="0.25">
      <c r="A4" s="5">
        <v>3100</v>
      </c>
      <c r="B4" s="136" t="s">
        <v>17</v>
      </c>
      <c r="C4" s="137"/>
      <c r="D4" s="7"/>
      <c r="E4" s="7">
        <v>5010</v>
      </c>
      <c r="F4" s="4" t="s">
        <v>41</v>
      </c>
    </row>
    <row r="5" spans="1:6" x14ac:dyDescent="0.25">
      <c r="A5" s="5"/>
      <c r="B5" s="5">
        <v>3110</v>
      </c>
      <c r="C5" s="6" t="s">
        <v>90</v>
      </c>
      <c r="D5" s="7"/>
      <c r="E5" s="7">
        <v>5020</v>
      </c>
      <c r="F5" s="4" t="s">
        <v>42</v>
      </c>
    </row>
    <row r="6" spans="1:6" x14ac:dyDescent="0.25">
      <c r="A6" s="5"/>
      <c r="B6" s="5">
        <v>3120</v>
      </c>
      <c r="C6" s="6" t="s">
        <v>24</v>
      </c>
      <c r="D6" s="7"/>
      <c r="E6" s="7">
        <v>5030</v>
      </c>
      <c r="F6" s="4" t="s">
        <v>43</v>
      </c>
    </row>
    <row r="7" spans="1:6" x14ac:dyDescent="0.25">
      <c r="A7" s="5"/>
      <c r="B7" s="5">
        <v>3130</v>
      </c>
      <c r="C7" s="6" t="s">
        <v>37</v>
      </c>
      <c r="D7" s="7"/>
      <c r="E7" s="7">
        <v>5040</v>
      </c>
      <c r="F7" s="4" t="s">
        <v>103</v>
      </c>
    </row>
    <row r="8" spans="1:6" x14ac:dyDescent="0.25">
      <c r="A8" s="5"/>
      <c r="B8" s="24">
        <v>3140</v>
      </c>
      <c r="C8" s="6" t="s">
        <v>124</v>
      </c>
      <c r="D8" s="7"/>
      <c r="E8" s="7">
        <v>5050</v>
      </c>
      <c r="F8" s="4" t="s">
        <v>30</v>
      </c>
    </row>
    <row r="9" spans="1:6" x14ac:dyDescent="0.25">
      <c r="A9" s="5"/>
      <c r="B9" s="24"/>
      <c r="C9" s="6"/>
      <c r="D9" s="7"/>
      <c r="E9" s="7">
        <v>5060</v>
      </c>
      <c r="F9" s="4" t="s">
        <v>89</v>
      </c>
    </row>
    <row r="10" spans="1:6" x14ac:dyDescent="0.25">
      <c r="A10" s="5">
        <v>3200</v>
      </c>
      <c r="B10" s="22" t="s">
        <v>18</v>
      </c>
      <c r="C10" s="19"/>
      <c r="D10" s="7"/>
      <c r="E10" s="7"/>
      <c r="F10" s="4"/>
    </row>
    <row r="11" spans="1:6" x14ac:dyDescent="0.25">
      <c r="A11" s="5"/>
      <c r="B11" s="5">
        <v>3210</v>
      </c>
      <c r="C11" s="6" t="s">
        <v>25</v>
      </c>
      <c r="D11" s="7">
        <v>5100</v>
      </c>
      <c r="E11" s="25" t="s">
        <v>46</v>
      </c>
      <c r="F11" s="4"/>
    </row>
    <row r="12" spans="1:6" x14ac:dyDescent="0.25">
      <c r="A12" s="5"/>
      <c r="B12" s="5">
        <v>3220</v>
      </c>
      <c r="C12" s="6" t="s">
        <v>26</v>
      </c>
      <c r="D12" s="7"/>
      <c r="E12" s="7">
        <v>5110</v>
      </c>
      <c r="F12" s="4" t="s">
        <v>25</v>
      </c>
    </row>
    <row r="13" spans="1:6" x14ac:dyDescent="0.25">
      <c r="A13" s="5"/>
      <c r="B13" s="5">
        <v>3230</v>
      </c>
      <c r="C13" s="6" t="s">
        <v>27</v>
      </c>
      <c r="D13" s="7"/>
      <c r="E13" s="7">
        <v>5120</v>
      </c>
      <c r="F13" s="4" t="s">
        <v>26</v>
      </c>
    </row>
    <row r="14" spans="1:6" x14ac:dyDescent="0.25">
      <c r="A14" s="5"/>
      <c r="B14" s="5">
        <v>3240</v>
      </c>
      <c r="C14" s="6" t="s">
        <v>28</v>
      </c>
      <c r="D14" s="7"/>
      <c r="E14" s="7">
        <v>5130</v>
      </c>
      <c r="F14" s="4" t="s">
        <v>128</v>
      </c>
    </row>
    <row r="15" spans="1:6" x14ac:dyDescent="0.25">
      <c r="A15" s="5"/>
      <c r="B15" s="5">
        <v>3250</v>
      </c>
      <c r="C15" s="6" t="s">
        <v>29</v>
      </c>
      <c r="D15" s="7"/>
      <c r="E15" s="7">
        <v>5140</v>
      </c>
      <c r="F15" s="4" t="s">
        <v>47</v>
      </c>
    </row>
    <row r="16" spans="1:6" x14ac:dyDescent="0.25">
      <c r="A16" s="5"/>
      <c r="B16" s="5">
        <v>3260</v>
      </c>
      <c r="C16" s="6" t="s">
        <v>30</v>
      </c>
      <c r="D16" s="7"/>
      <c r="E16" s="7"/>
      <c r="F16" s="4"/>
    </row>
    <row r="17" spans="1:6" x14ac:dyDescent="0.25">
      <c r="A17" s="5"/>
      <c r="B17" s="5">
        <v>3270</v>
      </c>
      <c r="C17" s="6" t="s">
        <v>34</v>
      </c>
      <c r="D17" s="7"/>
      <c r="E17" s="7"/>
      <c r="F17" s="4"/>
    </row>
    <row r="18" spans="1:6" x14ac:dyDescent="0.25">
      <c r="A18" s="5"/>
      <c r="B18" s="5">
        <v>3280</v>
      </c>
      <c r="C18" s="6" t="s">
        <v>127</v>
      </c>
      <c r="D18" s="7">
        <v>5200</v>
      </c>
      <c r="E18" s="25" t="s">
        <v>48</v>
      </c>
      <c r="F18" s="4"/>
    </row>
    <row r="19" spans="1:6" x14ac:dyDescent="0.25">
      <c r="A19" s="5"/>
      <c r="B19" s="5"/>
      <c r="C19" s="6"/>
      <c r="D19" s="7"/>
      <c r="E19" s="25"/>
      <c r="F19" s="4"/>
    </row>
    <row r="20" spans="1:6" x14ac:dyDescent="0.25">
      <c r="A20" s="5"/>
      <c r="B20" s="5"/>
      <c r="C20" s="6"/>
      <c r="D20" s="7"/>
      <c r="E20" s="7"/>
      <c r="F20" s="4"/>
    </row>
    <row r="21" spans="1:6" x14ac:dyDescent="0.25">
      <c r="A21" s="5"/>
      <c r="B21" s="67"/>
      <c r="C21" s="23"/>
      <c r="D21" s="7"/>
      <c r="E21" s="7"/>
      <c r="F21" s="4"/>
    </row>
    <row r="22" spans="1:6" x14ac:dyDescent="0.25">
      <c r="A22" s="5">
        <v>3300</v>
      </c>
      <c r="B22" s="134" t="s">
        <v>19</v>
      </c>
      <c r="C22" s="135"/>
      <c r="D22" s="7">
        <v>5300</v>
      </c>
      <c r="E22" s="25" t="s">
        <v>49</v>
      </c>
      <c r="F22" s="4"/>
    </row>
    <row r="23" spans="1:6" x14ac:dyDescent="0.25">
      <c r="A23" s="5"/>
      <c r="B23" s="21">
        <v>3310</v>
      </c>
      <c r="C23" s="6" t="s">
        <v>120</v>
      </c>
      <c r="D23" s="7"/>
      <c r="E23" s="7">
        <v>5310</v>
      </c>
      <c r="F23" s="4" t="s">
        <v>92</v>
      </c>
    </row>
    <row r="24" spans="1:6" x14ac:dyDescent="0.25">
      <c r="A24" s="5"/>
      <c r="B24" s="21">
        <v>3320</v>
      </c>
      <c r="C24" s="6" t="s">
        <v>121</v>
      </c>
      <c r="D24" s="7"/>
      <c r="E24" s="7">
        <v>5320</v>
      </c>
      <c r="F24" s="4" t="s">
        <v>93</v>
      </c>
    </row>
    <row r="25" spans="1:6" x14ac:dyDescent="0.25">
      <c r="A25" s="5"/>
      <c r="B25" s="21"/>
      <c r="C25" s="6"/>
      <c r="D25" s="7"/>
      <c r="E25" s="7"/>
      <c r="F25" s="4"/>
    </row>
    <row r="26" spans="1:6" x14ac:dyDescent="0.25">
      <c r="A26" s="5">
        <v>3400</v>
      </c>
      <c r="B26" s="21" t="s">
        <v>20</v>
      </c>
      <c r="C26" s="6"/>
      <c r="D26" s="7"/>
      <c r="E26" s="62"/>
      <c r="F26" s="4"/>
    </row>
    <row r="27" spans="1:6" x14ac:dyDescent="0.25">
      <c r="A27" s="5"/>
      <c r="B27" s="5">
        <v>3410</v>
      </c>
      <c r="C27" s="6" t="s">
        <v>31</v>
      </c>
      <c r="D27" s="7"/>
      <c r="E27" s="7"/>
      <c r="F27" s="4"/>
    </row>
    <row r="28" spans="1:6" x14ac:dyDescent="0.25">
      <c r="A28" s="5"/>
      <c r="B28" s="5">
        <v>3420</v>
      </c>
      <c r="C28" s="6" t="s">
        <v>32</v>
      </c>
      <c r="D28" s="7">
        <v>5400</v>
      </c>
      <c r="E28" s="132" t="s">
        <v>19</v>
      </c>
      <c r="F28" s="133"/>
    </row>
    <row r="29" spans="1:6" x14ac:dyDescent="0.25">
      <c r="A29" s="5"/>
      <c r="B29" s="5">
        <v>3430</v>
      </c>
      <c r="C29" s="6" t="s">
        <v>8</v>
      </c>
      <c r="D29" s="7"/>
      <c r="E29" s="78">
        <v>5410</v>
      </c>
      <c r="F29" s="79" t="s">
        <v>120</v>
      </c>
    </row>
    <row r="30" spans="1:6" x14ac:dyDescent="0.25">
      <c r="A30" s="5"/>
      <c r="B30" s="21"/>
      <c r="C30" s="6"/>
      <c r="D30" s="7"/>
      <c r="E30" s="78">
        <v>5420</v>
      </c>
      <c r="F30" s="79" t="s">
        <v>171</v>
      </c>
    </row>
    <row r="31" spans="1:6" x14ac:dyDescent="0.25">
      <c r="A31" s="5">
        <v>3500</v>
      </c>
      <c r="B31" s="21" t="s">
        <v>21</v>
      </c>
      <c r="C31" s="6"/>
      <c r="D31" s="7"/>
      <c r="E31" s="7"/>
      <c r="F31" s="4"/>
    </row>
    <row r="32" spans="1:6" x14ac:dyDescent="0.25">
      <c r="A32" s="5"/>
      <c r="B32" s="5">
        <v>3510</v>
      </c>
      <c r="C32" s="6" t="s">
        <v>35</v>
      </c>
      <c r="D32" s="7">
        <v>5500</v>
      </c>
      <c r="E32" s="25" t="s">
        <v>7</v>
      </c>
      <c r="F32" s="4"/>
    </row>
    <row r="33" spans="1:6" x14ac:dyDescent="0.25">
      <c r="A33" s="5"/>
      <c r="B33" s="5">
        <v>3520</v>
      </c>
      <c r="C33" s="6" t="s">
        <v>33</v>
      </c>
      <c r="D33" s="7"/>
      <c r="E33" s="7"/>
      <c r="F33" s="4"/>
    </row>
    <row r="34" spans="1:6" x14ac:dyDescent="0.25">
      <c r="A34" s="5"/>
      <c r="B34" s="5">
        <v>3530</v>
      </c>
      <c r="C34" s="6" t="s">
        <v>36</v>
      </c>
      <c r="D34" s="7">
        <v>5600</v>
      </c>
      <c r="E34" s="25" t="s">
        <v>13</v>
      </c>
      <c r="F34" s="4"/>
    </row>
    <row r="35" spans="1:6" x14ac:dyDescent="0.25">
      <c r="A35" s="5"/>
      <c r="B35" s="5">
        <v>3540</v>
      </c>
      <c r="C35" s="23" t="s">
        <v>91</v>
      </c>
      <c r="D35" s="7"/>
      <c r="E35" s="7">
        <v>5610</v>
      </c>
      <c r="F35" s="4" t="s">
        <v>53</v>
      </c>
    </row>
    <row r="36" spans="1:6" x14ac:dyDescent="0.25">
      <c r="A36" s="34"/>
      <c r="B36" s="21"/>
      <c r="C36" s="23"/>
      <c r="D36" s="7"/>
      <c r="E36" s="7">
        <v>5620</v>
      </c>
      <c r="F36" s="4" t="s">
        <v>94</v>
      </c>
    </row>
    <row r="37" spans="1:6" x14ac:dyDescent="0.25">
      <c r="A37" s="5">
        <v>3600</v>
      </c>
      <c r="B37" s="21" t="s">
        <v>22</v>
      </c>
      <c r="C37" s="6"/>
      <c r="D37" s="7"/>
      <c r="E37" s="7"/>
      <c r="F37" s="4"/>
    </row>
    <row r="38" spans="1:6" x14ac:dyDescent="0.25">
      <c r="A38" s="34"/>
      <c r="B38" s="22"/>
      <c r="C38" s="20"/>
      <c r="D38" s="7">
        <v>5700</v>
      </c>
      <c r="E38" s="25" t="s">
        <v>50</v>
      </c>
      <c r="F38" s="4"/>
    </row>
    <row r="39" spans="1:6" x14ac:dyDescent="0.25">
      <c r="A39" s="5">
        <v>3700</v>
      </c>
      <c r="B39" s="22" t="s">
        <v>10</v>
      </c>
      <c r="C39" s="19"/>
      <c r="D39" s="7"/>
      <c r="E39" s="7"/>
      <c r="F39" s="4"/>
    </row>
    <row r="40" spans="1:6" x14ac:dyDescent="0.25">
      <c r="A40" s="5"/>
      <c r="B40" s="24">
        <v>3710</v>
      </c>
      <c r="C40" s="6" t="s">
        <v>38</v>
      </c>
      <c r="D40" s="7">
        <v>5800</v>
      </c>
      <c r="E40" s="25" t="s">
        <v>108</v>
      </c>
      <c r="F40" s="4"/>
    </row>
    <row r="41" spans="1:6" x14ac:dyDescent="0.25">
      <c r="A41" s="5"/>
      <c r="B41" s="24">
        <v>3720</v>
      </c>
      <c r="C41" s="6" t="s">
        <v>39</v>
      </c>
      <c r="D41" s="7"/>
      <c r="E41" s="7">
        <v>5810</v>
      </c>
      <c r="F41" s="4" t="s">
        <v>96</v>
      </c>
    </row>
    <row r="42" spans="1:6" x14ac:dyDescent="0.25">
      <c r="A42" s="5"/>
      <c r="B42" s="24">
        <v>3730</v>
      </c>
      <c r="C42" s="6" t="s">
        <v>40</v>
      </c>
      <c r="D42" s="7"/>
      <c r="E42" s="7">
        <v>5820</v>
      </c>
      <c r="F42" s="4" t="s">
        <v>109</v>
      </c>
    </row>
    <row r="43" spans="1:6" x14ac:dyDescent="0.25">
      <c r="A43" s="5"/>
      <c r="B43" s="5">
        <v>3740</v>
      </c>
      <c r="C43" s="6" t="s">
        <v>99</v>
      </c>
      <c r="D43" s="7"/>
      <c r="E43" s="25"/>
      <c r="F43" s="4"/>
    </row>
    <row r="44" spans="1:6" x14ac:dyDescent="0.25">
      <c r="A44" s="5"/>
      <c r="B44" s="5">
        <v>3750</v>
      </c>
      <c r="C44" s="6" t="s">
        <v>100</v>
      </c>
      <c r="D44" s="7">
        <v>5900</v>
      </c>
      <c r="E44" s="25" t="s">
        <v>110</v>
      </c>
      <c r="F44" s="4"/>
    </row>
    <row r="45" spans="1:6" x14ac:dyDescent="0.25">
      <c r="A45" s="5"/>
      <c r="B45" s="5">
        <v>3760</v>
      </c>
      <c r="C45" s="6" t="s">
        <v>101</v>
      </c>
      <c r="D45" s="7"/>
      <c r="E45" s="7">
        <v>5910</v>
      </c>
      <c r="F45" s="4" t="s">
        <v>51</v>
      </c>
    </row>
    <row r="46" spans="1:6" x14ac:dyDescent="0.25">
      <c r="A46" s="5"/>
      <c r="B46" s="5">
        <v>3770</v>
      </c>
      <c r="C46" s="6" t="s">
        <v>8</v>
      </c>
      <c r="D46" s="7"/>
      <c r="E46" s="7">
        <v>5920</v>
      </c>
      <c r="F46" s="4" t="s">
        <v>106</v>
      </c>
    </row>
    <row r="47" spans="1:6" x14ac:dyDescent="0.25">
      <c r="A47" s="5"/>
      <c r="B47" s="5">
        <v>3780</v>
      </c>
      <c r="C47" s="6" t="s">
        <v>118</v>
      </c>
      <c r="D47" s="7"/>
      <c r="E47" s="7">
        <v>5930</v>
      </c>
      <c r="F47" s="4" t="s">
        <v>104</v>
      </c>
    </row>
    <row r="48" spans="1:6" x14ac:dyDescent="0.25">
      <c r="A48" s="5"/>
      <c r="B48" s="5">
        <v>3790</v>
      </c>
      <c r="C48" s="6" t="s">
        <v>165</v>
      </c>
      <c r="D48" s="7"/>
      <c r="E48" s="7">
        <v>5940</v>
      </c>
      <c r="F48" s="4" t="s">
        <v>119</v>
      </c>
    </row>
    <row r="49" spans="1:6" x14ac:dyDescent="0.25">
      <c r="A49" s="5"/>
      <c r="B49" s="21"/>
      <c r="C49" s="6"/>
      <c r="D49" s="7"/>
      <c r="E49" s="7"/>
      <c r="F49" s="4"/>
    </row>
    <row r="50" spans="1:6" x14ac:dyDescent="0.25">
      <c r="A50" s="5"/>
      <c r="B50" s="21"/>
      <c r="C50" s="6"/>
      <c r="D50" s="7">
        <v>6000</v>
      </c>
      <c r="E50" s="25" t="s">
        <v>95</v>
      </c>
      <c r="F50" s="4"/>
    </row>
    <row r="51" spans="1:6" x14ac:dyDescent="0.25">
      <c r="A51" s="5"/>
      <c r="B51" s="21"/>
      <c r="C51" s="6"/>
      <c r="D51" s="7"/>
      <c r="E51" s="7">
        <v>6010</v>
      </c>
      <c r="F51" s="4" t="s">
        <v>54</v>
      </c>
    </row>
    <row r="52" spans="1:6" x14ac:dyDescent="0.25">
      <c r="A52" s="5"/>
      <c r="B52" s="21"/>
      <c r="C52" s="6"/>
      <c r="D52" s="7"/>
      <c r="E52" s="7">
        <v>6020</v>
      </c>
      <c r="F52" s="4" t="s">
        <v>114</v>
      </c>
    </row>
    <row r="53" spans="1:6" x14ac:dyDescent="0.25">
      <c r="A53" s="5"/>
      <c r="B53" s="21"/>
      <c r="C53" s="6"/>
      <c r="D53" s="7"/>
      <c r="E53" s="7">
        <v>6030</v>
      </c>
      <c r="F53" s="4" t="s">
        <v>115</v>
      </c>
    </row>
    <row r="54" spans="1:6" x14ac:dyDescent="0.25">
      <c r="D54" s="7"/>
      <c r="E54" s="7">
        <v>6040</v>
      </c>
      <c r="F54" s="4" t="s">
        <v>122</v>
      </c>
    </row>
    <row r="55" spans="1:6" x14ac:dyDescent="0.25">
      <c r="D55" s="7"/>
      <c r="E55" s="7">
        <v>6050</v>
      </c>
      <c r="F55" s="4" t="s">
        <v>130</v>
      </c>
    </row>
  </sheetData>
  <mergeCells count="8">
    <mergeCell ref="E28:F28"/>
    <mergeCell ref="B22:C22"/>
    <mergeCell ref="B4:C4"/>
    <mergeCell ref="A1:C1"/>
    <mergeCell ref="B2:C2"/>
    <mergeCell ref="E3:F3"/>
    <mergeCell ref="D1:F1"/>
    <mergeCell ref="E2:F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DDD3B-F3D9-411B-A7C9-88F7E3EE65A4}">
  <dimension ref="A1:W74"/>
  <sheetViews>
    <sheetView topLeftCell="A18" zoomScale="110" zoomScaleNormal="110" workbookViewId="0">
      <selection activeCell="L24" sqref="L24"/>
    </sheetView>
  </sheetViews>
  <sheetFormatPr baseColWidth="10" defaultColWidth="8.5703125" defaultRowHeight="15" x14ac:dyDescent="0.25"/>
  <cols>
    <col min="1" max="1" width="20.42578125" customWidth="1"/>
    <col min="2" max="2" width="13.42578125" customWidth="1"/>
    <col min="3" max="4" width="11.42578125"/>
    <col min="5" max="5" width="15.140625" customWidth="1"/>
    <col min="6" max="23" width="8.5703125" style="26"/>
    <col min="24" max="16384" width="8.5703125" style="27"/>
  </cols>
  <sheetData>
    <row r="1" spans="1:10" ht="11.25" x14ac:dyDescent="0.2">
      <c r="A1" s="27"/>
      <c r="B1" s="26"/>
      <c r="C1" s="26"/>
      <c r="D1" s="60"/>
      <c r="E1" s="26"/>
    </row>
    <row r="2" spans="1:10" ht="15" customHeight="1" x14ac:dyDescent="0.25">
      <c r="A2" s="161" t="s">
        <v>146</v>
      </c>
      <c r="B2" s="161"/>
      <c r="C2" s="161"/>
      <c r="D2" s="161"/>
      <c r="E2" s="161"/>
    </row>
    <row r="3" spans="1:10" ht="28.5" x14ac:dyDescent="0.2">
      <c r="A3" s="28"/>
      <c r="B3" s="29" t="s">
        <v>144</v>
      </c>
      <c r="C3" s="30" t="s">
        <v>59</v>
      </c>
      <c r="D3" s="58" t="s">
        <v>60</v>
      </c>
      <c r="E3" s="29" t="s">
        <v>145</v>
      </c>
    </row>
    <row r="4" spans="1:10" ht="14.25" x14ac:dyDescent="0.2">
      <c r="A4" s="28" t="s">
        <v>61</v>
      </c>
      <c r="B4" s="30">
        <v>292889.02</v>
      </c>
      <c r="C4" s="30">
        <v>27273.66</v>
      </c>
      <c r="D4" s="58">
        <v>22152.06</v>
      </c>
      <c r="E4" s="30">
        <f>B4+C4-D4</f>
        <v>298010.62</v>
      </c>
      <c r="J4" s="32"/>
    </row>
    <row r="5" spans="1:10" ht="14.25" x14ac:dyDescent="0.2">
      <c r="A5" s="28" t="s">
        <v>58</v>
      </c>
      <c r="B5" s="30">
        <v>546947.79</v>
      </c>
      <c r="C5" s="30"/>
      <c r="D5" s="58"/>
      <c r="E5" s="30">
        <f>B5+C5-D5</f>
        <v>546947.79</v>
      </c>
      <c r="J5" s="32"/>
    </row>
    <row r="6" spans="1:10" ht="14.25" x14ac:dyDescent="0.2">
      <c r="A6" s="28" t="s">
        <v>19</v>
      </c>
      <c r="B6" s="30">
        <v>21987</v>
      </c>
      <c r="C6" s="30"/>
      <c r="D6" s="58"/>
      <c r="E6" s="30">
        <f>B6+C6-D6</f>
        <v>21987</v>
      </c>
      <c r="J6" s="32"/>
    </row>
    <row r="7" spans="1:10" ht="14.25" x14ac:dyDescent="0.2">
      <c r="A7" s="28" t="s">
        <v>2</v>
      </c>
      <c r="B7" s="30">
        <f>SUM(B4:B6)</f>
        <v>861823.81</v>
      </c>
      <c r="C7" s="30">
        <f>SUM(C4:C6)</f>
        <v>27273.66</v>
      </c>
      <c r="D7" s="58">
        <f>SUM(D4:D6)</f>
        <v>22152.06</v>
      </c>
      <c r="E7" s="30">
        <f>SUM(E4:E6)</f>
        <v>866945.41</v>
      </c>
      <c r="J7" s="32"/>
    </row>
    <row r="8" spans="1:10" ht="10.7" customHeight="1" x14ac:dyDescent="0.2">
      <c r="A8" s="28"/>
      <c r="B8" s="30"/>
      <c r="C8" s="30"/>
      <c r="D8" s="58"/>
      <c r="E8" s="30"/>
    </row>
    <row r="9" spans="1:10" ht="28.5" x14ac:dyDescent="0.2">
      <c r="A9" s="31"/>
      <c r="B9" s="29" t="s">
        <v>145</v>
      </c>
      <c r="C9" s="30" t="s">
        <v>62</v>
      </c>
      <c r="D9" s="58" t="s">
        <v>63</v>
      </c>
      <c r="E9" s="29" t="s">
        <v>147</v>
      </c>
    </row>
    <row r="10" spans="1:10" ht="14.25" x14ac:dyDescent="0.2">
      <c r="A10" s="28" t="s">
        <v>61</v>
      </c>
      <c r="B10" s="29">
        <v>298010.62</v>
      </c>
      <c r="C10" s="30">
        <v>70580</v>
      </c>
      <c r="D10" s="58">
        <v>14882.85</v>
      </c>
      <c r="E10" s="30">
        <f>B10+C10-D10</f>
        <v>353707.77</v>
      </c>
    </row>
    <row r="11" spans="1:10" ht="14.25" x14ac:dyDescent="0.2">
      <c r="A11" s="28" t="s">
        <v>58</v>
      </c>
      <c r="B11" s="29">
        <v>546947.79</v>
      </c>
      <c r="C11" s="30"/>
      <c r="D11" s="58"/>
      <c r="E11" s="30">
        <f>B11+C11-D11</f>
        <v>546947.79</v>
      </c>
    </row>
    <row r="12" spans="1:10" ht="14.25" x14ac:dyDescent="0.2">
      <c r="A12" s="28" t="s">
        <v>19</v>
      </c>
      <c r="B12" s="29">
        <v>21987</v>
      </c>
      <c r="C12" s="30"/>
      <c r="D12" s="58"/>
      <c r="E12" s="30">
        <f>B12+C12-D12</f>
        <v>21987</v>
      </c>
    </row>
    <row r="13" spans="1:10" ht="14.25" x14ac:dyDescent="0.2">
      <c r="A13" s="28" t="s">
        <v>2</v>
      </c>
      <c r="B13" s="30">
        <f>E13</f>
        <v>922642.56</v>
      </c>
      <c r="C13" s="30">
        <f>SUM(C10:C12)</f>
        <v>70580</v>
      </c>
      <c r="D13" s="58">
        <f>SUM(D10:D12)</f>
        <v>14882.85</v>
      </c>
      <c r="E13" s="30">
        <f>SUM(E10:E12)</f>
        <v>922642.56</v>
      </c>
    </row>
    <row r="14" spans="1:10" ht="10.7" customHeight="1" x14ac:dyDescent="0.2">
      <c r="A14" s="28"/>
      <c r="B14" s="30"/>
      <c r="C14" s="30"/>
      <c r="D14" s="58"/>
      <c r="E14" s="30"/>
    </row>
    <row r="15" spans="1:10" ht="36.6" customHeight="1" x14ac:dyDescent="0.2">
      <c r="A15" s="28"/>
      <c r="B15" s="29" t="s">
        <v>147</v>
      </c>
      <c r="C15" s="30" t="s">
        <v>64</v>
      </c>
      <c r="D15" s="58" t="s">
        <v>65</v>
      </c>
      <c r="E15" s="29" t="s">
        <v>148</v>
      </c>
    </row>
    <row r="16" spans="1:10" ht="14.25" x14ac:dyDescent="0.2">
      <c r="A16" s="28" t="s">
        <v>61</v>
      </c>
      <c r="B16" s="30">
        <v>353707.77</v>
      </c>
      <c r="C16" s="30">
        <v>15370</v>
      </c>
      <c r="D16" s="58">
        <v>33082</v>
      </c>
      <c r="E16" s="30">
        <v>335995.77</v>
      </c>
    </row>
    <row r="17" spans="1:10" ht="14.25" x14ac:dyDescent="0.2">
      <c r="A17" s="28" t="s">
        <v>58</v>
      </c>
      <c r="B17" s="30">
        <v>546947.79</v>
      </c>
      <c r="C17" s="30"/>
      <c r="D17" s="58"/>
      <c r="E17" s="30">
        <v>546947.79</v>
      </c>
    </row>
    <row r="18" spans="1:10" ht="14.25" x14ac:dyDescent="0.2">
      <c r="A18" s="28" t="s">
        <v>19</v>
      </c>
      <c r="B18" s="30">
        <v>21987.56</v>
      </c>
      <c r="C18" s="30"/>
      <c r="D18" s="58"/>
      <c r="E18" s="30">
        <v>21987</v>
      </c>
    </row>
    <row r="19" spans="1:10" ht="14.25" x14ac:dyDescent="0.2">
      <c r="A19" s="28" t="s">
        <v>2</v>
      </c>
      <c r="B19" s="30">
        <v>922642.56</v>
      </c>
      <c r="C19" s="30">
        <f>SUM(C16:C18)</f>
        <v>15370</v>
      </c>
      <c r="D19" s="58">
        <f>SUM(D16:D18)</f>
        <v>33082</v>
      </c>
      <c r="E19" s="30">
        <f>SUM(E16:E18)</f>
        <v>904930.56</v>
      </c>
    </row>
    <row r="20" spans="1:10" ht="10.7" customHeight="1" x14ac:dyDescent="0.2">
      <c r="A20" s="28"/>
      <c r="B20" s="30"/>
      <c r="C20" s="30"/>
      <c r="D20" s="58"/>
      <c r="E20" s="30"/>
    </row>
    <row r="21" spans="1:10" ht="28.5" x14ac:dyDescent="0.2">
      <c r="A21" s="31"/>
      <c r="B21" s="29" t="s">
        <v>148</v>
      </c>
      <c r="C21" s="30" t="s">
        <v>66</v>
      </c>
      <c r="D21" s="58" t="s">
        <v>67</v>
      </c>
      <c r="E21" s="29" t="s">
        <v>149</v>
      </c>
    </row>
    <row r="22" spans="1:10" ht="14.25" x14ac:dyDescent="0.2">
      <c r="A22" s="28" t="s">
        <v>61</v>
      </c>
      <c r="B22" s="30">
        <v>335995.77</v>
      </c>
      <c r="C22" s="30">
        <v>39910.160000000003</v>
      </c>
      <c r="D22" s="58">
        <v>18663.099999999999</v>
      </c>
      <c r="E22" s="30">
        <v>357242.83</v>
      </c>
    </row>
    <row r="23" spans="1:10" ht="14.25" x14ac:dyDescent="0.2">
      <c r="A23" s="28" t="s">
        <v>58</v>
      </c>
      <c r="B23" s="30">
        <v>546947.79</v>
      </c>
      <c r="C23" s="30"/>
      <c r="D23" s="58"/>
      <c r="E23" s="30">
        <v>546947.79</v>
      </c>
    </row>
    <row r="24" spans="1:10" ht="14.25" x14ac:dyDescent="0.2">
      <c r="A24" s="28" t="s">
        <v>19</v>
      </c>
      <c r="B24" s="30">
        <v>21987</v>
      </c>
      <c r="C24" s="30">
        <v>1526</v>
      </c>
      <c r="D24" s="58"/>
      <c r="E24" s="30">
        <v>23513</v>
      </c>
    </row>
    <row r="25" spans="1:10" ht="14.25" x14ac:dyDescent="0.2">
      <c r="A25" s="28" t="s">
        <v>2</v>
      </c>
      <c r="B25" s="30">
        <f>SUM(B22:B24)</f>
        <v>904930.56</v>
      </c>
      <c r="C25" s="30">
        <f t="shared" ref="C25:E25" si="0">SUM(C22:C24)</f>
        <v>41436.160000000003</v>
      </c>
      <c r="D25" s="58">
        <f t="shared" si="0"/>
        <v>18663.099999999999</v>
      </c>
      <c r="E25" s="30">
        <f t="shared" si="0"/>
        <v>927703.62000000011</v>
      </c>
    </row>
    <row r="26" spans="1:10" ht="14.25" x14ac:dyDescent="0.2">
      <c r="A26" s="31"/>
      <c r="B26" s="32"/>
      <c r="C26" s="32"/>
      <c r="D26" s="59"/>
      <c r="E26" s="32"/>
      <c r="I26" s="26" t="s">
        <v>407</v>
      </c>
      <c r="J26" s="26">
        <v>21987</v>
      </c>
    </row>
    <row r="27" spans="1:10" ht="28.5" x14ac:dyDescent="0.2">
      <c r="A27" s="31"/>
      <c r="B27" s="29" t="s">
        <v>149</v>
      </c>
      <c r="C27" s="30" t="s">
        <v>68</v>
      </c>
      <c r="D27" s="58" t="s">
        <v>69</v>
      </c>
      <c r="E27" s="29" t="s">
        <v>150</v>
      </c>
      <c r="I27" s="26" t="s">
        <v>240</v>
      </c>
      <c r="J27" s="26">
        <v>23513</v>
      </c>
    </row>
    <row r="28" spans="1:10" ht="14.25" x14ac:dyDescent="0.2">
      <c r="A28" s="28" t="s">
        <v>61</v>
      </c>
      <c r="B28" s="30">
        <v>357242.83</v>
      </c>
      <c r="C28" s="61">
        <v>76762.61</v>
      </c>
      <c r="D28" s="58">
        <v>64103.73</v>
      </c>
      <c r="E28" s="30">
        <v>369901.71</v>
      </c>
      <c r="I28" s="26" t="s">
        <v>255</v>
      </c>
      <c r="J28" s="26">
        <v>3825.5</v>
      </c>
    </row>
    <row r="29" spans="1:10" ht="14.25" x14ac:dyDescent="0.2">
      <c r="A29" s="28" t="s">
        <v>58</v>
      </c>
      <c r="B29" s="30">
        <v>546947.79</v>
      </c>
      <c r="C29" s="30"/>
      <c r="D29" s="58"/>
      <c r="E29" s="30">
        <v>546947.79</v>
      </c>
      <c r="I29" s="26" t="s">
        <v>283</v>
      </c>
    </row>
    <row r="30" spans="1:10" ht="14.25" x14ac:dyDescent="0.2">
      <c r="A30" s="28" t="s">
        <v>19</v>
      </c>
      <c r="B30" s="30">
        <v>23513</v>
      </c>
      <c r="C30" s="30"/>
      <c r="D30" s="58">
        <v>19687.5</v>
      </c>
      <c r="E30" s="30">
        <v>3825.5</v>
      </c>
      <c r="I30" s="26" t="s">
        <v>298</v>
      </c>
    </row>
    <row r="31" spans="1:10" ht="14.25" x14ac:dyDescent="0.2">
      <c r="A31" s="28" t="s">
        <v>2</v>
      </c>
      <c r="B31" s="30">
        <f>SUM(B28:B30)</f>
        <v>927703.62000000011</v>
      </c>
      <c r="C31" s="30">
        <f t="shared" ref="C31:E31" si="1">SUM(C28:C30)</f>
        <v>76762.61</v>
      </c>
      <c r="D31" s="58">
        <f t="shared" si="1"/>
        <v>83791.23000000001</v>
      </c>
      <c r="E31" s="30">
        <f t="shared" si="1"/>
        <v>920675</v>
      </c>
      <c r="I31" s="26" t="s">
        <v>303</v>
      </c>
      <c r="J31" s="26">
        <v>2299.5</v>
      </c>
    </row>
    <row r="32" spans="1:10" ht="14.25" x14ac:dyDescent="0.2">
      <c r="A32" s="31"/>
      <c r="B32" s="32"/>
      <c r="C32" s="32"/>
      <c r="D32" s="59"/>
      <c r="E32" s="32"/>
      <c r="I32" s="26" t="s">
        <v>331</v>
      </c>
      <c r="J32" s="26">
        <v>29797.69</v>
      </c>
    </row>
    <row r="33" spans="1:10" ht="28.5" x14ac:dyDescent="0.2">
      <c r="A33" s="31"/>
      <c r="B33" s="29" t="s">
        <v>150</v>
      </c>
      <c r="C33" s="30" t="s">
        <v>70</v>
      </c>
      <c r="D33" s="58" t="s">
        <v>71</v>
      </c>
      <c r="E33" s="29" t="s">
        <v>151</v>
      </c>
      <c r="I33" s="26" t="s">
        <v>351</v>
      </c>
      <c r="J33" s="26">
        <v>69797.69</v>
      </c>
    </row>
    <row r="34" spans="1:10" ht="14.25" x14ac:dyDescent="0.2">
      <c r="A34" s="28" t="s">
        <v>61</v>
      </c>
      <c r="B34" s="30">
        <v>369901.71</v>
      </c>
      <c r="C34" s="30">
        <v>110936.43</v>
      </c>
      <c r="D34" s="58">
        <v>23920.240000000002</v>
      </c>
      <c r="E34" s="30">
        <v>456917.9</v>
      </c>
      <c r="I34" s="26" t="s">
        <v>360</v>
      </c>
    </row>
    <row r="35" spans="1:10" ht="14.25" x14ac:dyDescent="0.2">
      <c r="A35" s="28" t="s">
        <v>58</v>
      </c>
      <c r="B35" s="30">
        <v>546947.79</v>
      </c>
      <c r="C35" s="30"/>
      <c r="D35" s="58"/>
      <c r="E35" s="30">
        <v>546947.79</v>
      </c>
      <c r="I35" s="26" t="s">
        <v>367</v>
      </c>
      <c r="J35" s="26">
        <v>21989.56</v>
      </c>
    </row>
    <row r="36" spans="1:10" ht="14.25" x14ac:dyDescent="0.2">
      <c r="A36" s="28" t="s">
        <v>19</v>
      </c>
      <c r="B36" s="30">
        <v>3825.5</v>
      </c>
      <c r="C36" s="30"/>
      <c r="D36" s="58"/>
      <c r="E36" s="30">
        <v>3825.5</v>
      </c>
      <c r="I36" s="26" t="s">
        <v>407</v>
      </c>
    </row>
    <row r="37" spans="1:10" ht="14.25" x14ac:dyDescent="0.2">
      <c r="A37" s="28" t="s">
        <v>2</v>
      </c>
      <c r="B37" s="30">
        <f>SUM(B34:B36)</f>
        <v>920675</v>
      </c>
      <c r="C37" s="30">
        <f t="shared" ref="C37:E37" si="2">SUM(C34:C36)</f>
        <v>110936.43</v>
      </c>
      <c r="D37" s="58">
        <f t="shared" si="2"/>
        <v>23920.240000000002</v>
      </c>
      <c r="E37" s="30">
        <f t="shared" si="2"/>
        <v>1007691.1900000001</v>
      </c>
      <c r="I37" s="26" t="s">
        <v>209</v>
      </c>
    </row>
    <row r="38" spans="1:10" ht="14.25" x14ac:dyDescent="0.2">
      <c r="A38" s="31"/>
      <c r="B38" s="32"/>
      <c r="C38" s="32"/>
      <c r="D38" s="59"/>
      <c r="E38" s="32"/>
      <c r="I38" s="26" t="s">
        <v>236</v>
      </c>
    </row>
    <row r="39" spans="1:10" ht="28.5" x14ac:dyDescent="0.2">
      <c r="A39" s="31"/>
      <c r="B39" s="29" t="s">
        <v>151</v>
      </c>
      <c r="C39" s="30" t="s">
        <v>72</v>
      </c>
      <c r="D39" s="58" t="s">
        <v>73</v>
      </c>
      <c r="E39" s="29" t="s">
        <v>152</v>
      </c>
    </row>
    <row r="40" spans="1:10" ht="14.25" x14ac:dyDescent="0.2">
      <c r="A40" s="28" t="s">
        <v>61</v>
      </c>
      <c r="B40" s="30">
        <v>456917.9</v>
      </c>
      <c r="C40" s="30">
        <v>13144.63</v>
      </c>
      <c r="D40" s="58">
        <v>48501.5</v>
      </c>
      <c r="E40" s="30">
        <v>421561.03</v>
      </c>
    </row>
    <row r="41" spans="1:10" ht="14.25" x14ac:dyDescent="0.2">
      <c r="A41" s="28" t="s">
        <v>58</v>
      </c>
      <c r="B41" s="30">
        <v>546947.79</v>
      </c>
      <c r="C41" s="30"/>
      <c r="D41" s="58"/>
      <c r="E41" s="30">
        <v>546947.79</v>
      </c>
    </row>
    <row r="42" spans="1:10" ht="14.25" x14ac:dyDescent="0.2">
      <c r="A42" s="28" t="s">
        <v>19</v>
      </c>
      <c r="B42" s="30">
        <v>3825.5</v>
      </c>
      <c r="C42" s="30"/>
      <c r="D42" s="58"/>
      <c r="E42" s="30">
        <v>3825.5</v>
      </c>
    </row>
    <row r="43" spans="1:10" ht="14.25" x14ac:dyDescent="0.2">
      <c r="A43" s="28" t="s">
        <v>2</v>
      </c>
      <c r="B43" s="30">
        <f>SUM(B40:B42)</f>
        <v>1007691.1900000001</v>
      </c>
      <c r="C43" s="30">
        <f t="shared" ref="C43:E43" si="3">SUM(C40:C42)</f>
        <v>13144.63</v>
      </c>
      <c r="D43" s="58">
        <f t="shared" si="3"/>
        <v>48501.5</v>
      </c>
      <c r="E43" s="30">
        <f t="shared" si="3"/>
        <v>972334.32000000007</v>
      </c>
    </row>
    <row r="44" spans="1:10" ht="14.25" x14ac:dyDescent="0.2">
      <c r="A44" s="31"/>
      <c r="B44" s="32"/>
      <c r="C44" s="32"/>
      <c r="D44" s="59"/>
      <c r="E44" s="32"/>
    </row>
    <row r="45" spans="1:10" ht="28.5" x14ac:dyDescent="0.2">
      <c r="A45" s="31"/>
      <c r="B45" s="29" t="s">
        <v>152</v>
      </c>
      <c r="C45" s="30" t="s">
        <v>74</v>
      </c>
      <c r="D45" s="58" t="s">
        <v>75</v>
      </c>
      <c r="E45" s="29" t="s">
        <v>153</v>
      </c>
    </row>
    <row r="46" spans="1:10" ht="14.25" x14ac:dyDescent="0.2">
      <c r="A46" s="28" t="s">
        <v>61</v>
      </c>
      <c r="B46" s="30">
        <v>421561.03</v>
      </c>
      <c r="C46" s="30">
        <v>51218.75</v>
      </c>
      <c r="D46" s="58">
        <v>92794.43</v>
      </c>
      <c r="E46" s="30">
        <v>379985.35</v>
      </c>
    </row>
    <row r="47" spans="1:10" ht="14.25" x14ac:dyDescent="0.2">
      <c r="A47" s="28" t="s">
        <v>58</v>
      </c>
      <c r="B47" s="30">
        <v>546947.79</v>
      </c>
      <c r="C47" s="58"/>
      <c r="D47" s="58"/>
      <c r="E47" s="30">
        <v>546947.79</v>
      </c>
    </row>
    <row r="48" spans="1:10" ht="14.25" x14ac:dyDescent="0.2">
      <c r="A48" s="28" t="s">
        <v>19</v>
      </c>
      <c r="B48" s="30">
        <v>3825.5</v>
      </c>
      <c r="C48" s="30"/>
      <c r="D48" s="58">
        <v>1526</v>
      </c>
      <c r="E48" s="30">
        <v>2299.5</v>
      </c>
    </row>
    <row r="49" spans="1:5" ht="14.25" x14ac:dyDescent="0.2">
      <c r="A49" s="28" t="s">
        <v>2</v>
      </c>
      <c r="B49" s="30">
        <f>SUM(B46:B48)</f>
        <v>972334.32000000007</v>
      </c>
      <c r="C49" s="30">
        <f>SUM(C46:C48)</f>
        <v>51218.75</v>
      </c>
      <c r="D49" s="58">
        <f>SUM(D46:D48)</f>
        <v>94320.43</v>
      </c>
      <c r="E49" s="30">
        <f>SUM(E46:E48)</f>
        <v>929232.64</v>
      </c>
    </row>
    <row r="50" spans="1:5" ht="14.25" x14ac:dyDescent="0.2">
      <c r="A50" s="31"/>
      <c r="B50" s="32"/>
      <c r="C50" s="32"/>
      <c r="D50" s="59"/>
      <c r="E50" s="32"/>
    </row>
    <row r="51" spans="1:5" ht="28.5" x14ac:dyDescent="0.2">
      <c r="A51" s="31"/>
      <c r="B51" s="29" t="s">
        <v>153</v>
      </c>
      <c r="C51" s="30" t="s">
        <v>76</v>
      </c>
      <c r="D51" s="58" t="s">
        <v>77</v>
      </c>
      <c r="E51" s="29" t="s">
        <v>154</v>
      </c>
    </row>
    <row r="52" spans="1:5" ht="14.25" x14ac:dyDescent="0.2">
      <c r="A52" s="28" t="s">
        <v>61</v>
      </c>
      <c r="B52" s="30">
        <v>379985.35</v>
      </c>
      <c r="C52" s="30">
        <v>92319.85</v>
      </c>
      <c r="D52" s="58">
        <v>106545.37</v>
      </c>
      <c r="E52" s="30">
        <v>365759.83</v>
      </c>
    </row>
    <row r="53" spans="1:5" ht="14.25" x14ac:dyDescent="0.2">
      <c r="A53" s="28" t="s">
        <v>58</v>
      </c>
      <c r="B53" s="30">
        <v>546947.79</v>
      </c>
      <c r="C53" s="30"/>
      <c r="D53" s="58"/>
      <c r="E53" s="30">
        <v>546947.79</v>
      </c>
    </row>
    <row r="54" spans="1:5" ht="14.25" x14ac:dyDescent="0.2">
      <c r="A54" s="28" t="s">
        <v>19</v>
      </c>
      <c r="B54" s="30">
        <v>2299.5</v>
      </c>
      <c r="C54" s="30">
        <v>58748.19</v>
      </c>
      <c r="D54" s="58">
        <v>31250</v>
      </c>
      <c r="E54" s="30">
        <v>29797.69</v>
      </c>
    </row>
    <row r="55" spans="1:5" ht="14.25" x14ac:dyDescent="0.2">
      <c r="A55" s="28" t="s">
        <v>2</v>
      </c>
      <c r="B55" s="30">
        <f>SUM(B52:B54)</f>
        <v>929232.64</v>
      </c>
      <c r="C55" s="30">
        <f>SUM(C52:C54)</f>
        <v>151068.04</v>
      </c>
      <c r="D55" s="58">
        <f>SUM(D52:D54)</f>
        <v>137795.37</v>
      </c>
      <c r="E55" s="30">
        <f>SUM(E52:E54)</f>
        <v>942505.31</v>
      </c>
    </row>
    <row r="56" spans="1:5" ht="14.25" x14ac:dyDescent="0.2">
      <c r="A56" s="31"/>
      <c r="B56" s="32"/>
      <c r="C56" s="32"/>
      <c r="D56" s="59"/>
      <c r="E56" s="32"/>
    </row>
    <row r="57" spans="1:5" ht="28.5" x14ac:dyDescent="0.2">
      <c r="A57" s="31"/>
      <c r="B57" s="29" t="s">
        <v>154</v>
      </c>
      <c r="C57" s="30" t="s">
        <v>78</v>
      </c>
      <c r="D57" s="58" t="s">
        <v>79</v>
      </c>
      <c r="E57" s="29" t="s">
        <v>155</v>
      </c>
    </row>
    <row r="58" spans="1:5" ht="14.25" x14ac:dyDescent="0.2">
      <c r="A58" s="28" t="s">
        <v>61</v>
      </c>
      <c r="B58" s="30">
        <v>365759.83</v>
      </c>
      <c r="C58" s="30">
        <v>36959.9</v>
      </c>
      <c r="D58" s="58">
        <v>118380.62</v>
      </c>
      <c r="E58" s="30">
        <v>284339.11</v>
      </c>
    </row>
    <row r="59" spans="1:5" ht="14.25" x14ac:dyDescent="0.2">
      <c r="A59" s="28" t="s">
        <v>58</v>
      </c>
      <c r="B59" s="30">
        <v>546947.79</v>
      </c>
      <c r="C59" s="30"/>
      <c r="D59" s="58"/>
      <c r="E59" s="30">
        <v>546947.79</v>
      </c>
    </row>
    <row r="60" spans="1:5" ht="14.25" x14ac:dyDescent="0.2">
      <c r="A60" s="28" t="s">
        <v>19</v>
      </c>
      <c r="B60" s="30">
        <v>29797.69</v>
      </c>
      <c r="C60" s="30">
        <v>40000</v>
      </c>
      <c r="D60" s="58"/>
      <c r="E60" s="30">
        <v>69797.69</v>
      </c>
    </row>
    <row r="61" spans="1:5" ht="14.25" x14ac:dyDescent="0.2">
      <c r="A61" s="28" t="s">
        <v>2</v>
      </c>
      <c r="B61" s="30">
        <f>SUM(B58:B60)</f>
        <v>942505.31</v>
      </c>
      <c r="C61" s="30">
        <f>SUM(C58:C60)</f>
        <v>76959.899999999994</v>
      </c>
      <c r="D61" s="58">
        <f>SUM(D58:D60)</f>
        <v>118380.62</v>
      </c>
      <c r="E61" s="30">
        <f>SUM(E58:E60)</f>
        <v>901084.59000000008</v>
      </c>
    </row>
    <row r="62" spans="1:5" ht="14.25" x14ac:dyDescent="0.2">
      <c r="A62" s="31"/>
      <c r="B62" s="32"/>
      <c r="C62" s="32"/>
      <c r="D62" s="59"/>
      <c r="E62" s="32"/>
    </row>
    <row r="63" spans="1:5" ht="28.5" x14ac:dyDescent="0.2">
      <c r="A63" s="31"/>
      <c r="B63" s="29" t="s">
        <v>155</v>
      </c>
      <c r="C63" s="30" t="s">
        <v>80</v>
      </c>
      <c r="D63" s="58" t="s">
        <v>81</v>
      </c>
      <c r="E63" s="29" t="s">
        <v>156</v>
      </c>
    </row>
    <row r="64" spans="1:5" ht="14.25" x14ac:dyDescent="0.2">
      <c r="A64" s="28" t="s">
        <v>61</v>
      </c>
      <c r="B64" s="30">
        <v>284339.11</v>
      </c>
      <c r="C64" s="30">
        <v>26817</v>
      </c>
      <c r="D64" s="58">
        <v>113109.79</v>
      </c>
      <c r="E64" s="30">
        <v>198046.32</v>
      </c>
    </row>
    <row r="65" spans="1:5" ht="14.25" x14ac:dyDescent="0.2">
      <c r="A65" s="28" t="s">
        <v>58</v>
      </c>
      <c r="B65" s="30">
        <v>546947.79</v>
      </c>
      <c r="C65" s="30"/>
      <c r="D65" s="58"/>
      <c r="E65" s="30">
        <v>546947.79</v>
      </c>
    </row>
    <row r="66" spans="1:5" ht="14.25" x14ac:dyDescent="0.2">
      <c r="A66" s="28" t="s">
        <v>19</v>
      </c>
      <c r="B66" s="30">
        <v>69797.69</v>
      </c>
      <c r="C66" s="30"/>
      <c r="D66" s="58"/>
      <c r="E66" s="30">
        <v>69797.69</v>
      </c>
    </row>
    <row r="67" spans="1:5" ht="14.25" x14ac:dyDescent="0.2">
      <c r="A67" s="28" t="s">
        <v>2</v>
      </c>
      <c r="B67" s="30">
        <f>SUM(B64:B66)</f>
        <v>901084.59000000008</v>
      </c>
      <c r="C67" s="30">
        <f>SUM(C64:C66)</f>
        <v>26817</v>
      </c>
      <c r="D67" s="58">
        <f>SUM(D64:D66)</f>
        <v>113109.79</v>
      </c>
      <c r="E67" s="30">
        <f>SUM(E64:E66)</f>
        <v>814791.8</v>
      </c>
    </row>
    <row r="68" spans="1:5" ht="14.25" x14ac:dyDescent="0.2">
      <c r="A68" s="31"/>
      <c r="B68" s="32"/>
      <c r="C68" s="32"/>
      <c r="D68" s="59"/>
      <c r="E68" s="32"/>
    </row>
    <row r="69" spans="1:5" ht="28.5" x14ac:dyDescent="0.2">
      <c r="A69" s="31"/>
      <c r="B69" s="29" t="s">
        <v>156</v>
      </c>
      <c r="C69" s="30" t="s">
        <v>82</v>
      </c>
      <c r="D69" s="58" t="s">
        <v>83</v>
      </c>
      <c r="E69" s="29" t="s">
        <v>157</v>
      </c>
    </row>
    <row r="70" spans="1:5" ht="14.25" x14ac:dyDescent="0.2">
      <c r="A70" s="28" t="s">
        <v>61</v>
      </c>
      <c r="B70" s="30">
        <v>198046.32</v>
      </c>
      <c r="C70" s="30">
        <v>123487.05</v>
      </c>
      <c r="D70" s="58">
        <v>60286.9</v>
      </c>
      <c r="E70" s="30">
        <v>261246.47</v>
      </c>
    </row>
    <row r="71" spans="1:5" ht="14.25" x14ac:dyDescent="0.2">
      <c r="A71" s="28" t="s">
        <v>58</v>
      </c>
      <c r="B71" s="30">
        <v>546947.79</v>
      </c>
      <c r="C71" s="30">
        <v>3774</v>
      </c>
      <c r="D71" s="58">
        <v>0</v>
      </c>
      <c r="E71" s="30">
        <v>550721.79</v>
      </c>
    </row>
    <row r="72" spans="1:5" ht="14.25" x14ac:dyDescent="0.2">
      <c r="A72" s="28" t="s">
        <v>19</v>
      </c>
      <c r="B72" s="30">
        <v>69797.69</v>
      </c>
      <c r="C72" s="30">
        <v>28742.87</v>
      </c>
      <c r="D72" s="58">
        <v>76554</v>
      </c>
      <c r="E72" s="30">
        <v>21989.56</v>
      </c>
    </row>
    <row r="73" spans="1:5" ht="14.25" x14ac:dyDescent="0.2">
      <c r="A73" s="28" t="s">
        <v>197</v>
      </c>
      <c r="B73" s="30">
        <v>1</v>
      </c>
      <c r="C73" s="30"/>
      <c r="D73" s="58"/>
      <c r="E73" s="30">
        <v>1</v>
      </c>
    </row>
    <row r="74" spans="1:5" ht="14.25" x14ac:dyDescent="0.2">
      <c r="A74" s="28" t="s">
        <v>2</v>
      </c>
      <c r="B74" s="30">
        <f>SUM(B70:B73)</f>
        <v>814792.8</v>
      </c>
      <c r="C74" s="30">
        <f>SUM(C70:C72)</f>
        <v>156003.92000000001</v>
      </c>
      <c r="D74" s="58">
        <f>SUM(D70:D72)</f>
        <v>136840.9</v>
      </c>
      <c r="E74" s="30">
        <f>SUM(E70:E73)</f>
        <v>833958.82000000007</v>
      </c>
    </row>
  </sheetData>
  <mergeCells count="1">
    <mergeCell ref="A2:E2"/>
  </mergeCells>
  <phoneticPr fontId="11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7E32F-D4F8-4BF7-B94A-3A43629FB44E}">
  <sheetPr>
    <pageSetUpPr fitToPage="1"/>
  </sheetPr>
  <dimension ref="A1:M126"/>
  <sheetViews>
    <sheetView topLeftCell="A6" workbookViewId="0">
      <selection activeCell="D35" sqref="D35"/>
    </sheetView>
  </sheetViews>
  <sheetFormatPr baseColWidth="10" defaultRowHeight="15" x14ac:dyDescent="0.25"/>
  <cols>
    <col min="1" max="1" width="8" customWidth="1"/>
    <col min="2" max="2" width="6.85546875" customWidth="1"/>
    <col min="3" max="3" width="27.140625" customWidth="1"/>
    <col min="4" max="7" width="12.7109375" style="12" customWidth="1"/>
    <col min="8" max="9" width="12.7109375" customWidth="1"/>
    <col min="10" max="10" width="12.7109375" style="64" customWidth="1"/>
  </cols>
  <sheetData>
    <row r="1" spans="1:10" ht="14.45" customHeight="1" x14ac:dyDescent="0.25"/>
    <row r="2" spans="1:10" ht="14.45" customHeight="1" x14ac:dyDescent="0.25">
      <c r="A2" s="150" t="s">
        <v>161</v>
      </c>
      <c r="B2" s="150"/>
      <c r="C2" s="150"/>
      <c r="D2" s="150"/>
      <c r="E2" s="150"/>
      <c r="F2" s="150"/>
      <c r="G2" s="150"/>
      <c r="H2" s="150"/>
      <c r="I2" s="150"/>
    </row>
    <row r="3" spans="1:10" ht="28.9" customHeight="1" x14ac:dyDescent="0.25">
      <c r="A3" s="163"/>
      <c r="B3" s="163"/>
      <c r="C3" s="163"/>
      <c r="D3" s="41" t="s">
        <v>12</v>
      </c>
      <c r="E3" s="41" t="s">
        <v>11</v>
      </c>
      <c r="F3" s="41" t="s">
        <v>402</v>
      </c>
      <c r="G3" s="41" t="s">
        <v>403</v>
      </c>
      <c r="H3" s="42" t="s">
        <v>58</v>
      </c>
      <c r="I3" s="42" t="s">
        <v>404</v>
      </c>
      <c r="J3" s="42" t="s">
        <v>405</v>
      </c>
    </row>
    <row r="4" spans="1:10" ht="14.45" customHeight="1" x14ac:dyDescent="0.25">
      <c r="A4" s="9" t="s">
        <v>158</v>
      </c>
      <c r="B4" s="9"/>
      <c r="C4" s="9"/>
      <c r="D4" s="41"/>
      <c r="E4" s="41"/>
      <c r="F4" s="14">
        <v>861823.81</v>
      </c>
      <c r="G4" s="127">
        <v>292889.02</v>
      </c>
      <c r="H4" s="127">
        <v>546947.79</v>
      </c>
      <c r="I4" s="127">
        <v>21987</v>
      </c>
      <c r="J4" s="41">
        <v>1</v>
      </c>
    </row>
    <row r="5" spans="1:10" ht="14.45" customHeight="1" x14ac:dyDescent="0.25">
      <c r="A5" s="5">
        <v>3000</v>
      </c>
      <c r="B5" s="21" t="s">
        <v>16</v>
      </c>
      <c r="C5" s="6"/>
      <c r="D5" s="13">
        <v>26695.17</v>
      </c>
      <c r="E5" s="13"/>
      <c r="F5" s="13"/>
      <c r="G5" s="43"/>
      <c r="H5" s="43"/>
      <c r="I5" s="43"/>
      <c r="J5" s="63"/>
    </row>
    <row r="6" spans="1:10" ht="14.45" customHeight="1" x14ac:dyDescent="0.25">
      <c r="A6" s="5">
        <v>3100</v>
      </c>
      <c r="B6" s="162" t="s">
        <v>17</v>
      </c>
      <c r="C6" s="162"/>
      <c r="D6" s="12">
        <v>154247.16999999998</v>
      </c>
      <c r="E6" s="69"/>
      <c r="F6" s="13"/>
      <c r="G6" s="43"/>
      <c r="H6" s="43"/>
      <c r="I6" s="43"/>
      <c r="J6" s="63"/>
    </row>
    <row r="7" spans="1:10" ht="14.45" customHeight="1" x14ac:dyDescent="0.25">
      <c r="A7" s="5">
        <v>3200</v>
      </c>
      <c r="B7" s="21" t="s">
        <v>18</v>
      </c>
      <c r="C7" s="6"/>
      <c r="D7" s="13">
        <v>206206.48</v>
      </c>
      <c r="E7" s="13"/>
      <c r="F7" s="13"/>
      <c r="G7" s="43"/>
      <c r="H7" s="43"/>
      <c r="I7" s="43"/>
      <c r="J7" s="63"/>
    </row>
    <row r="8" spans="1:10" ht="14.45" customHeight="1" x14ac:dyDescent="0.25">
      <c r="A8" s="5">
        <v>3300</v>
      </c>
      <c r="B8" s="134" t="s">
        <v>19</v>
      </c>
      <c r="C8" s="135"/>
      <c r="D8" s="13">
        <v>157608.56</v>
      </c>
      <c r="E8" s="13"/>
      <c r="F8" s="13"/>
      <c r="G8" s="43"/>
      <c r="H8" s="43"/>
      <c r="I8" s="43"/>
      <c r="J8" s="63"/>
    </row>
    <row r="9" spans="1:10" ht="14.45" customHeight="1" x14ac:dyDescent="0.25">
      <c r="A9" s="5">
        <v>3400</v>
      </c>
      <c r="B9" s="21" t="s">
        <v>20</v>
      </c>
      <c r="C9" s="6"/>
      <c r="D9" s="13">
        <v>59347.37</v>
      </c>
      <c r="E9" s="13"/>
      <c r="F9" s="13"/>
      <c r="G9" s="43"/>
      <c r="H9" s="43"/>
      <c r="I9" s="43"/>
      <c r="J9" s="63"/>
    </row>
    <row r="10" spans="1:10" ht="14.45" customHeight="1" x14ac:dyDescent="0.25">
      <c r="A10" s="5">
        <v>3500</v>
      </c>
      <c r="B10" s="21" t="s">
        <v>21</v>
      </c>
      <c r="C10" s="6"/>
      <c r="D10" s="13">
        <v>18190</v>
      </c>
      <c r="E10" s="13"/>
      <c r="F10" s="13"/>
      <c r="G10" s="43"/>
      <c r="H10" s="43"/>
      <c r="I10" s="43"/>
      <c r="J10" s="63"/>
    </row>
    <row r="11" spans="1:10" ht="14.45" customHeight="1" x14ac:dyDescent="0.25">
      <c r="A11" s="5">
        <v>3600</v>
      </c>
      <c r="B11" s="21" t="s">
        <v>22</v>
      </c>
      <c r="C11" s="6"/>
      <c r="D11" s="13">
        <v>0</v>
      </c>
      <c r="E11" s="13"/>
      <c r="F11" s="13"/>
      <c r="G11" s="43"/>
      <c r="H11" s="43"/>
      <c r="I11" s="43"/>
      <c r="J11" s="63"/>
    </row>
    <row r="12" spans="1:10" ht="14.45" customHeight="1" x14ac:dyDescent="0.25">
      <c r="A12" s="5">
        <v>3700</v>
      </c>
      <c r="B12" s="21" t="s">
        <v>10</v>
      </c>
      <c r="C12" s="6"/>
      <c r="D12" s="13">
        <v>62474.29</v>
      </c>
      <c r="E12" s="13"/>
      <c r="F12" s="13"/>
      <c r="G12" s="43"/>
      <c r="H12" s="43"/>
      <c r="I12" s="43"/>
      <c r="J12" s="63"/>
    </row>
    <row r="13" spans="1:10" ht="14.45" customHeight="1" x14ac:dyDescent="0.25">
      <c r="A13" s="7">
        <v>5000</v>
      </c>
      <c r="B13" s="132" t="s">
        <v>111</v>
      </c>
      <c r="C13" s="133"/>
      <c r="D13" s="13"/>
      <c r="E13" s="13">
        <v>191349.99</v>
      </c>
      <c r="F13" s="13"/>
      <c r="G13" s="43"/>
      <c r="H13" s="43"/>
      <c r="I13" s="43"/>
      <c r="J13" s="63"/>
    </row>
    <row r="14" spans="1:10" ht="14.45" customHeight="1" x14ac:dyDescent="0.25">
      <c r="A14" s="7">
        <v>5100</v>
      </c>
      <c r="B14" s="25" t="s">
        <v>46</v>
      </c>
      <c r="C14" s="4"/>
      <c r="D14" s="13"/>
      <c r="E14" s="13">
        <v>95841.73</v>
      </c>
      <c r="F14" s="13"/>
      <c r="G14" s="43"/>
      <c r="H14" s="43"/>
      <c r="I14" s="43"/>
      <c r="J14" s="63"/>
    </row>
    <row r="15" spans="1:10" ht="14.45" customHeight="1" x14ac:dyDescent="0.25">
      <c r="A15" s="7">
        <v>5200</v>
      </c>
      <c r="B15" s="132" t="s">
        <v>48</v>
      </c>
      <c r="C15" s="133"/>
      <c r="D15" s="13"/>
      <c r="E15" s="13">
        <v>5560.54</v>
      </c>
      <c r="F15" s="13"/>
      <c r="G15" s="43"/>
      <c r="H15" s="43"/>
      <c r="I15" s="43"/>
      <c r="J15" s="63"/>
    </row>
    <row r="16" spans="1:10" ht="14.45" customHeight="1" x14ac:dyDescent="0.25">
      <c r="A16" s="7">
        <v>5300</v>
      </c>
      <c r="B16" s="25" t="s">
        <v>49</v>
      </c>
      <c r="C16" s="4"/>
      <c r="D16" s="13"/>
      <c r="E16" s="13">
        <v>26098</v>
      </c>
      <c r="F16" s="13"/>
      <c r="G16" s="43"/>
      <c r="H16" s="43"/>
      <c r="I16" s="43"/>
      <c r="J16" s="63"/>
    </row>
    <row r="17" spans="1:13" ht="14.45" customHeight="1" x14ac:dyDescent="0.25">
      <c r="A17" s="7">
        <v>5400</v>
      </c>
      <c r="B17" s="132" t="s">
        <v>19</v>
      </c>
      <c r="C17" s="133"/>
      <c r="D17" s="13"/>
      <c r="E17" s="13">
        <v>158742.06</v>
      </c>
      <c r="F17" s="13"/>
      <c r="G17" s="43"/>
      <c r="H17" s="43"/>
      <c r="I17" s="43"/>
      <c r="J17" s="63"/>
    </row>
    <row r="18" spans="1:13" ht="14.45" customHeight="1" x14ac:dyDescent="0.25">
      <c r="A18" s="7">
        <v>5500</v>
      </c>
      <c r="B18" s="132" t="s">
        <v>176</v>
      </c>
      <c r="C18" s="133"/>
      <c r="D18" s="13"/>
      <c r="E18" s="13">
        <v>3687</v>
      </c>
      <c r="F18" s="13"/>
      <c r="G18" s="43"/>
      <c r="H18" s="43"/>
      <c r="I18" s="43"/>
      <c r="J18" s="63"/>
    </row>
    <row r="19" spans="1:13" ht="14.45" customHeight="1" x14ac:dyDescent="0.25">
      <c r="A19" s="7">
        <v>5600</v>
      </c>
      <c r="B19" s="25" t="s">
        <v>13</v>
      </c>
      <c r="C19" s="4"/>
      <c r="D19" s="13"/>
      <c r="E19" s="13">
        <v>23861.599999999999</v>
      </c>
      <c r="F19" s="13"/>
      <c r="G19" s="43"/>
      <c r="H19" s="43"/>
      <c r="I19" s="43"/>
      <c r="J19" s="63"/>
    </row>
    <row r="20" spans="1:13" ht="14.45" customHeight="1" x14ac:dyDescent="0.25">
      <c r="A20" s="7">
        <v>5700</v>
      </c>
      <c r="B20" s="25" t="s">
        <v>50</v>
      </c>
      <c r="C20" s="4"/>
      <c r="D20" s="13"/>
      <c r="E20" s="13">
        <v>99000</v>
      </c>
      <c r="F20" s="13"/>
      <c r="G20" s="43"/>
      <c r="H20" s="43"/>
      <c r="I20" s="43"/>
      <c r="J20" s="63"/>
    </row>
    <row r="21" spans="1:13" ht="14.45" customHeight="1" x14ac:dyDescent="0.25">
      <c r="A21" s="7">
        <v>5800</v>
      </c>
      <c r="B21" s="25" t="s">
        <v>108</v>
      </c>
      <c r="C21" s="4"/>
      <c r="D21" s="13"/>
      <c r="E21" s="13">
        <v>4828</v>
      </c>
      <c r="F21" s="13"/>
      <c r="G21" s="43"/>
      <c r="H21" s="43"/>
      <c r="I21" s="43"/>
      <c r="J21" s="63"/>
    </row>
    <row r="22" spans="1:13" ht="14.45" customHeight="1" x14ac:dyDescent="0.25">
      <c r="A22" s="7">
        <v>5900</v>
      </c>
      <c r="B22" s="25" t="s">
        <v>110</v>
      </c>
      <c r="C22" s="4"/>
      <c r="D22" s="13"/>
      <c r="E22" s="13">
        <v>52407.3</v>
      </c>
      <c r="F22" s="13"/>
      <c r="G22" s="43"/>
      <c r="H22" s="43"/>
      <c r="I22" s="43"/>
      <c r="J22" s="63"/>
    </row>
    <row r="23" spans="1:13" ht="14.45" customHeight="1" x14ac:dyDescent="0.25">
      <c r="A23" s="7">
        <v>6000</v>
      </c>
      <c r="B23" s="25" t="s">
        <v>131</v>
      </c>
      <c r="C23" s="4"/>
      <c r="D23" s="13"/>
      <c r="E23" s="13">
        <v>55046.37</v>
      </c>
      <c r="F23" s="13"/>
      <c r="G23" s="43"/>
      <c r="H23" s="43"/>
      <c r="I23" s="43"/>
      <c r="J23" s="63"/>
    </row>
    <row r="24" spans="1:13" ht="14.45" customHeight="1" x14ac:dyDescent="0.25">
      <c r="A24" s="11"/>
      <c r="B24" s="40"/>
      <c r="C24" s="8"/>
      <c r="D24" s="13"/>
      <c r="E24" s="13"/>
      <c r="F24" s="13"/>
      <c r="G24" s="43"/>
      <c r="H24" s="43"/>
      <c r="I24" s="43"/>
      <c r="J24" s="63"/>
    </row>
    <row r="25" spans="1:13" ht="14.45" customHeight="1" x14ac:dyDescent="0.25">
      <c r="A25" s="9" t="s">
        <v>2</v>
      </c>
      <c r="B25" s="8"/>
      <c r="C25" s="8"/>
      <c r="D25" s="14">
        <f>SUM(D5:D12)</f>
        <v>684769.03999999992</v>
      </c>
      <c r="E25" s="14">
        <f>SUM(E13:E23)</f>
        <v>716422.59</v>
      </c>
      <c r="F25" s="14"/>
      <c r="G25" s="13"/>
      <c r="H25" s="43"/>
      <c r="I25" s="43"/>
      <c r="J25" s="63"/>
      <c r="M25" s="12"/>
    </row>
    <row r="26" spans="1:13" ht="14.45" customHeight="1" x14ac:dyDescent="0.25">
      <c r="A26" s="8"/>
      <c r="B26" s="8" t="s">
        <v>196</v>
      </c>
      <c r="C26" s="8"/>
      <c r="D26" s="13">
        <f>SUM(D25-E25)</f>
        <v>-31653.550000000047</v>
      </c>
      <c r="E26" s="13"/>
      <c r="F26" s="13"/>
      <c r="G26" s="43"/>
      <c r="H26" s="43"/>
      <c r="I26" s="43"/>
      <c r="J26" s="63"/>
    </row>
    <row r="27" spans="1:13" ht="14.45" customHeight="1" x14ac:dyDescent="0.25">
      <c r="A27" s="40"/>
      <c r="B27" s="8" t="s">
        <v>408</v>
      </c>
      <c r="D27" s="13"/>
      <c r="E27" s="13"/>
      <c r="F27" s="13"/>
      <c r="G27" s="13"/>
      <c r="H27" s="13"/>
      <c r="I27" s="13">
        <v>0.56000000000000005</v>
      </c>
      <c r="J27" s="63"/>
      <c r="M27" s="12"/>
    </row>
    <row r="28" spans="1:13" ht="14.45" customHeight="1" x14ac:dyDescent="0.25">
      <c r="A28" s="70" t="s">
        <v>160</v>
      </c>
      <c r="B28" s="10" t="s">
        <v>401</v>
      </c>
      <c r="C28" s="8"/>
      <c r="D28" s="13">
        <f>SUM(F28:J28)</f>
        <v>9100</v>
      </c>
      <c r="E28" s="13"/>
      <c r="F28" s="13">
        <v>5313</v>
      </c>
      <c r="G28" s="13">
        <v>11</v>
      </c>
      <c r="H28" s="13">
        <v>3774</v>
      </c>
      <c r="I28" s="13">
        <v>2</v>
      </c>
      <c r="J28" s="63">
        <v>0</v>
      </c>
    </row>
    <row r="29" spans="1:13" ht="14.45" customHeight="1" x14ac:dyDescent="0.25">
      <c r="A29" s="8"/>
      <c r="B29" s="8"/>
      <c r="C29" s="8"/>
      <c r="E29" s="13"/>
      <c r="F29" s="13"/>
      <c r="G29" s="43"/>
      <c r="H29" s="43"/>
      <c r="I29" s="43"/>
      <c r="J29" s="63"/>
    </row>
    <row r="30" spans="1:13" ht="13.9" customHeight="1" x14ac:dyDescent="0.25">
      <c r="A30" s="8" t="s">
        <v>159</v>
      </c>
      <c r="B30" s="8"/>
      <c r="C30" s="8"/>
      <c r="D30" s="13"/>
      <c r="E30" s="13"/>
      <c r="F30" s="14">
        <f>SUM(G30:J30)</f>
        <v>833958.82000000007</v>
      </c>
      <c r="G30" s="14">
        <f>G4+D25-E25+G28</f>
        <v>261246.46999999997</v>
      </c>
      <c r="H30" s="14">
        <f>H4+H28</f>
        <v>550721.79</v>
      </c>
      <c r="I30" s="14">
        <f>I4+I27+I28</f>
        <v>21989.56</v>
      </c>
      <c r="J30" s="42">
        <v>1</v>
      </c>
      <c r="M30" s="12"/>
    </row>
    <row r="31" spans="1:13" ht="14.45" customHeight="1" x14ac:dyDescent="0.25">
      <c r="A31" s="8" t="s">
        <v>97</v>
      </c>
      <c r="B31" s="8"/>
      <c r="C31" s="8"/>
      <c r="D31" s="13"/>
      <c r="E31" s="13"/>
      <c r="F31" s="14">
        <f>F30-F4</f>
        <v>-27864.989999999991</v>
      </c>
      <c r="G31" s="14">
        <f t="shared" ref="G31:J31" si="0">G30-G4</f>
        <v>-31642.550000000047</v>
      </c>
      <c r="H31" s="14">
        <f t="shared" si="0"/>
        <v>3774</v>
      </c>
      <c r="I31" s="14">
        <f t="shared" si="0"/>
        <v>2.5600000000013097</v>
      </c>
      <c r="J31" s="14">
        <f t="shared" si="0"/>
        <v>0</v>
      </c>
    </row>
    <row r="32" spans="1:13" ht="14.45" customHeight="1" x14ac:dyDescent="0.25">
      <c r="A32" s="9" t="s">
        <v>409</v>
      </c>
      <c r="B32" s="9"/>
      <c r="C32" s="9"/>
      <c r="D32" s="14">
        <f>SUM(D26+D27+D28)</f>
        <v>-22553.550000000047</v>
      </c>
      <c r="E32" s="13"/>
      <c r="F32" s="71"/>
      <c r="G32" s="71"/>
      <c r="H32" s="71"/>
      <c r="I32" s="71"/>
      <c r="J32" s="71"/>
      <c r="L32" s="12"/>
    </row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  <row r="80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0" ht="14.45" customHeight="1" x14ac:dyDescent="0.25"/>
    <row r="91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99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09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</sheetData>
  <mergeCells count="8">
    <mergeCell ref="A2:I2"/>
    <mergeCell ref="B18:C18"/>
    <mergeCell ref="B6:C6"/>
    <mergeCell ref="B13:C13"/>
    <mergeCell ref="B15:C15"/>
    <mergeCell ref="A3:C3"/>
    <mergeCell ref="B8:C8"/>
    <mergeCell ref="B17:C17"/>
  </mergeCells>
  <pageMargins left="0.7" right="0.7" top="0.75" bottom="0.75" header="0.3" footer="0.3"/>
  <pageSetup paperSize="9" scale="9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88855-48BF-4C46-B6CB-D3D95FF05EA9}">
  <sheetPr>
    <pageSetUpPr fitToPage="1"/>
  </sheetPr>
  <dimension ref="A1:H113"/>
  <sheetViews>
    <sheetView tabSelected="1" topLeftCell="A80" workbookViewId="0">
      <selection activeCell="E98" sqref="E98"/>
    </sheetView>
  </sheetViews>
  <sheetFormatPr baseColWidth="10" defaultRowHeight="15" x14ac:dyDescent="0.25"/>
  <cols>
    <col min="1" max="1" width="8.7109375" style="1" customWidth="1"/>
    <col min="2" max="2" width="8.7109375" style="39" customWidth="1"/>
    <col min="3" max="3" width="31.7109375" customWidth="1"/>
    <col min="4" max="6" width="11.5703125" style="12"/>
    <col min="7" max="7" width="11.5703125" style="54"/>
    <col min="8" max="8" width="83.28515625" style="64" customWidth="1"/>
  </cols>
  <sheetData>
    <row r="1" spans="1:8" ht="28.9" customHeight="1" x14ac:dyDescent="0.25">
      <c r="A1" s="2" t="s">
        <v>3</v>
      </c>
      <c r="B1" s="141" t="s">
        <v>1</v>
      </c>
      <c r="C1" s="142"/>
      <c r="D1" s="72" t="s">
        <v>116</v>
      </c>
      <c r="E1" s="51" t="s">
        <v>117</v>
      </c>
      <c r="F1" s="72" t="s">
        <v>177</v>
      </c>
      <c r="G1" s="51" t="s">
        <v>162</v>
      </c>
      <c r="H1" s="42" t="s">
        <v>141</v>
      </c>
    </row>
    <row r="2" spans="1:8" ht="14.45" customHeight="1" x14ac:dyDescent="0.25">
      <c r="A2" s="2"/>
      <c r="B2" s="36" t="s">
        <v>4</v>
      </c>
      <c r="C2" s="46"/>
      <c r="D2" s="72"/>
      <c r="E2" s="51"/>
      <c r="F2" s="72"/>
      <c r="G2" s="51"/>
      <c r="H2" s="63"/>
    </row>
    <row r="3" spans="1:8" x14ac:dyDescent="0.25">
      <c r="A3" s="5">
        <v>3000</v>
      </c>
      <c r="B3" s="21" t="s">
        <v>16</v>
      </c>
      <c r="C3" s="47"/>
      <c r="D3" s="14">
        <v>14012.55</v>
      </c>
      <c r="E3" s="52">
        <v>25000</v>
      </c>
      <c r="F3" s="14">
        <v>26700.25</v>
      </c>
      <c r="G3" s="52">
        <v>25000</v>
      </c>
      <c r="H3" s="63"/>
    </row>
    <row r="4" spans="1:8" x14ac:dyDescent="0.25">
      <c r="A4" s="5">
        <v>3100</v>
      </c>
      <c r="B4" s="136" t="s">
        <v>17</v>
      </c>
      <c r="C4" s="168"/>
      <c r="D4" s="14">
        <f>SUM(D5:D8)</f>
        <v>87770.91</v>
      </c>
      <c r="E4" s="52">
        <f>SUM(E5:E8)</f>
        <v>151000</v>
      </c>
      <c r="F4" s="14">
        <v>114247.17</v>
      </c>
      <c r="G4" s="52">
        <v>120000</v>
      </c>
      <c r="H4" s="63"/>
    </row>
    <row r="5" spans="1:8" x14ac:dyDescent="0.25">
      <c r="A5" s="5"/>
      <c r="B5" s="5">
        <v>3110</v>
      </c>
      <c r="C5" s="47" t="s">
        <v>90</v>
      </c>
      <c r="D5" s="13">
        <v>5000</v>
      </c>
      <c r="E5" s="43">
        <v>5000</v>
      </c>
      <c r="F5" s="13">
        <v>10000</v>
      </c>
      <c r="G5" s="43">
        <v>10000</v>
      </c>
      <c r="H5" s="63"/>
    </row>
    <row r="6" spans="1:8" ht="14.45" customHeight="1" x14ac:dyDescent="0.25">
      <c r="A6" s="5"/>
      <c r="B6" s="5">
        <v>3120</v>
      </c>
      <c r="C6" s="47" t="s">
        <v>24</v>
      </c>
      <c r="D6" s="13">
        <v>66538</v>
      </c>
      <c r="E6" s="43">
        <v>130000</v>
      </c>
      <c r="F6" s="13">
        <v>95199</v>
      </c>
      <c r="G6" s="43">
        <v>100000</v>
      </c>
      <c r="H6" s="63" t="s">
        <v>194</v>
      </c>
    </row>
    <row r="7" spans="1:8" x14ac:dyDescent="0.25">
      <c r="A7" s="5"/>
      <c r="B7" s="5">
        <v>3130</v>
      </c>
      <c r="C7" s="47" t="s">
        <v>37</v>
      </c>
      <c r="D7" s="13">
        <v>8232.91</v>
      </c>
      <c r="E7" s="43">
        <v>8000</v>
      </c>
      <c r="F7" s="13">
        <v>9048.17</v>
      </c>
      <c r="G7" s="43">
        <v>10000</v>
      </c>
      <c r="H7" s="63"/>
    </row>
    <row r="8" spans="1:8" x14ac:dyDescent="0.25">
      <c r="A8" s="5"/>
      <c r="B8" s="24">
        <v>3140</v>
      </c>
      <c r="C8" s="47" t="s">
        <v>124</v>
      </c>
      <c r="D8" s="13">
        <v>8000</v>
      </c>
      <c r="E8" s="43">
        <v>8000</v>
      </c>
      <c r="F8" s="13"/>
      <c r="G8" s="43">
        <v>0</v>
      </c>
      <c r="H8" s="63"/>
    </row>
    <row r="9" spans="1:8" x14ac:dyDescent="0.25">
      <c r="A9" s="5"/>
      <c r="B9" s="24"/>
      <c r="C9" s="47"/>
      <c r="D9" s="13"/>
      <c r="E9" s="43"/>
      <c r="F9" s="13"/>
      <c r="G9" s="43"/>
      <c r="H9" s="63"/>
    </row>
    <row r="10" spans="1:8" x14ac:dyDescent="0.25">
      <c r="A10" s="5">
        <v>3200</v>
      </c>
      <c r="B10" s="22" t="s">
        <v>18</v>
      </c>
      <c r="C10" s="19"/>
      <c r="D10" s="14">
        <f>SUM(D12:D19)</f>
        <v>162527.32</v>
      </c>
      <c r="E10" s="52">
        <f>SUM(E11:E19)</f>
        <v>111000</v>
      </c>
      <c r="F10" s="14">
        <f>SUM(F11:F19)</f>
        <v>259203.54000000004</v>
      </c>
      <c r="G10" s="52">
        <v>170000</v>
      </c>
      <c r="H10" s="63" t="s">
        <v>187</v>
      </c>
    </row>
    <row r="11" spans="1:8" x14ac:dyDescent="0.25">
      <c r="A11" s="5"/>
      <c r="B11" s="5">
        <v>3210</v>
      </c>
      <c r="C11" s="47" t="s">
        <v>25</v>
      </c>
      <c r="E11" s="43">
        <v>15000</v>
      </c>
      <c r="F11" s="12">
        <v>21229.77</v>
      </c>
      <c r="G11" s="43">
        <v>10000</v>
      </c>
      <c r="H11" s="85" t="s">
        <v>195</v>
      </c>
    </row>
    <row r="12" spans="1:8" x14ac:dyDescent="0.25">
      <c r="A12" s="5"/>
      <c r="B12" s="5">
        <v>3220</v>
      </c>
      <c r="C12" s="47" t="s">
        <v>26</v>
      </c>
      <c r="D12" s="13">
        <v>16662.32</v>
      </c>
      <c r="E12" s="43">
        <v>15000</v>
      </c>
      <c r="F12" s="13">
        <v>58591.81</v>
      </c>
      <c r="G12" s="43">
        <v>19000</v>
      </c>
      <c r="H12" s="63"/>
    </row>
    <row r="13" spans="1:8" x14ac:dyDescent="0.25">
      <c r="A13" s="5"/>
      <c r="B13" s="5">
        <v>3230</v>
      </c>
      <c r="C13" s="47" t="s">
        <v>27</v>
      </c>
      <c r="D13" s="13">
        <v>800</v>
      </c>
      <c r="E13" s="43"/>
      <c r="F13" s="13">
        <v>89480</v>
      </c>
      <c r="G13" s="43">
        <v>0</v>
      </c>
      <c r="H13" s="63"/>
    </row>
    <row r="14" spans="1:8" x14ac:dyDescent="0.25">
      <c r="A14" s="5"/>
      <c r="B14" s="5">
        <v>3240</v>
      </c>
      <c r="C14" s="47" t="s">
        <v>28</v>
      </c>
      <c r="D14" s="13"/>
      <c r="E14" s="43"/>
      <c r="F14" s="13"/>
      <c r="G14" s="43">
        <v>0</v>
      </c>
      <c r="H14" s="63"/>
    </row>
    <row r="15" spans="1:8" x14ac:dyDescent="0.25">
      <c r="A15" s="5"/>
      <c r="B15" s="5">
        <v>3250</v>
      </c>
      <c r="C15" s="47" t="s">
        <v>29</v>
      </c>
      <c r="D15" s="13">
        <v>14865</v>
      </c>
      <c r="E15" s="43">
        <v>20000</v>
      </c>
      <c r="F15" s="13">
        <v>30635.34</v>
      </c>
      <c r="G15" s="43">
        <v>30000</v>
      </c>
      <c r="H15" s="63"/>
    </row>
    <row r="16" spans="1:8" x14ac:dyDescent="0.25">
      <c r="A16" s="5"/>
      <c r="B16" s="5">
        <v>3260</v>
      </c>
      <c r="C16" s="47" t="s">
        <v>30</v>
      </c>
      <c r="D16" s="13">
        <v>1000</v>
      </c>
      <c r="E16" s="43">
        <v>1000</v>
      </c>
      <c r="F16" s="13">
        <v>2510.89</v>
      </c>
      <c r="G16" s="43">
        <v>55000</v>
      </c>
      <c r="H16" s="63" t="s">
        <v>190</v>
      </c>
    </row>
    <row r="17" spans="1:8" x14ac:dyDescent="0.25">
      <c r="A17" s="5"/>
      <c r="B17" s="5">
        <v>3270</v>
      </c>
      <c r="C17" s="47" t="s">
        <v>34</v>
      </c>
      <c r="D17" s="13">
        <v>30000</v>
      </c>
      <c r="E17" s="43">
        <v>15000</v>
      </c>
      <c r="F17" s="13">
        <v>18000</v>
      </c>
      <c r="G17" s="43">
        <v>16000</v>
      </c>
      <c r="H17" s="63"/>
    </row>
    <row r="18" spans="1:8" x14ac:dyDescent="0.25">
      <c r="A18" s="5"/>
      <c r="B18" s="5">
        <v>3280</v>
      </c>
      <c r="C18" s="47" t="s">
        <v>178</v>
      </c>
      <c r="D18" s="13">
        <v>79200</v>
      </c>
      <c r="E18" s="43">
        <v>20000</v>
      </c>
      <c r="F18" s="13">
        <v>38755.730000000003</v>
      </c>
      <c r="G18" s="43">
        <v>40000</v>
      </c>
      <c r="H18" s="63" t="s">
        <v>142</v>
      </c>
    </row>
    <row r="19" spans="1:8" x14ac:dyDescent="0.25">
      <c r="A19" s="5"/>
      <c r="B19" s="5">
        <v>3290</v>
      </c>
      <c r="C19" s="47" t="s">
        <v>133</v>
      </c>
      <c r="D19" s="13">
        <v>20000</v>
      </c>
      <c r="E19" s="43">
        <v>25000</v>
      </c>
      <c r="F19" s="13"/>
      <c r="G19" s="43">
        <v>0</v>
      </c>
      <c r="H19" s="63" t="s">
        <v>179</v>
      </c>
    </row>
    <row r="20" spans="1:8" x14ac:dyDescent="0.25">
      <c r="A20" s="5"/>
      <c r="B20" s="5"/>
      <c r="C20" s="47"/>
      <c r="D20" s="13"/>
      <c r="E20" s="43"/>
      <c r="F20" s="13"/>
      <c r="G20" s="43"/>
      <c r="H20" s="63"/>
    </row>
    <row r="21" spans="1:8" x14ac:dyDescent="0.25">
      <c r="A21" s="5"/>
      <c r="B21" s="21"/>
      <c r="C21" s="47"/>
      <c r="D21" s="13"/>
      <c r="E21" s="43"/>
      <c r="F21" s="13"/>
      <c r="G21" s="43"/>
      <c r="H21" s="63"/>
    </row>
    <row r="22" spans="1:8" x14ac:dyDescent="0.25">
      <c r="A22" s="5">
        <v>3400</v>
      </c>
      <c r="B22" s="21" t="s">
        <v>20</v>
      </c>
      <c r="C22" s="19"/>
      <c r="D22" s="14">
        <f>SUM(D23:D25)</f>
        <v>19620</v>
      </c>
      <c r="E22" s="52">
        <f>SUM(E23:E25)</f>
        <v>35000</v>
      </c>
      <c r="F22" s="14">
        <f>SUM(F23+F24)</f>
        <v>59527.37</v>
      </c>
      <c r="G22" s="52">
        <v>60500</v>
      </c>
      <c r="H22" s="63"/>
    </row>
    <row r="23" spans="1:8" x14ac:dyDescent="0.25">
      <c r="A23" s="5"/>
      <c r="B23" s="5">
        <v>3410</v>
      </c>
      <c r="C23" s="47" t="s">
        <v>31</v>
      </c>
      <c r="D23" s="13">
        <v>19120</v>
      </c>
      <c r="E23" s="43">
        <v>25000</v>
      </c>
      <c r="F23" s="13">
        <v>50226.37</v>
      </c>
      <c r="G23" s="43">
        <v>50000</v>
      </c>
      <c r="H23" s="63"/>
    </row>
    <row r="24" spans="1:8" x14ac:dyDescent="0.25">
      <c r="A24" s="5"/>
      <c r="B24" s="5">
        <v>3420</v>
      </c>
      <c r="C24" s="47" t="s">
        <v>32</v>
      </c>
      <c r="D24" s="13"/>
      <c r="E24" s="43">
        <v>10000</v>
      </c>
      <c r="F24" s="13">
        <v>9301</v>
      </c>
      <c r="G24" s="43">
        <v>10000</v>
      </c>
      <c r="H24" s="63"/>
    </row>
    <row r="25" spans="1:8" x14ac:dyDescent="0.25">
      <c r="A25" s="5"/>
      <c r="B25" s="5">
        <v>3430</v>
      </c>
      <c r="C25" s="47" t="s">
        <v>8</v>
      </c>
      <c r="D25" s="13">
        <v>500</v>
      </c>
      <c r="E25" s="43"/>
      <c r="F25" s="13"/>
      <c r="G25" s="43">
        <v>500</v>
      </c>
      <c r="H25" s="63"/>
    </row>
    <row r="26" spans="1:8" x14ac:dyDescent="0.25">
      <c r="A26" s="5"/>
      <c r="B26" s="21"/>
      <c r="C26" s="47"/>
      <c r="D26" s="13"/>
      <c r="E26" s="43"/>
      <c r="F26" s="13"/>
      <c r="G26" s="43"/>
      <c r="H26" s="63"/>
    </row>
    <row r="27" spans="1:8" x14ac:dyDescent="0.25">
      <c r="A27" s="5">
        <v>3500</v>
      </c>
      <c r="B27" s="21" t="s">
        <v>21</v>
      </c>
      <c r="C27" s="47"/>
      <c r="D27" s="14">
        <f>SUM(D28:D31)</f>
        <v>10790</v>
      </c>
      <c r="E27" s="52">
        <f>SUM(E28:E31)</f>
        <v>22000</v>
      </c>
      <c r="F27" s="14">
        <f>SUM(F28:F31)</f>
        <v>18190</v>
      </c>
      <c r="G27" s="52">
        <v>12000</v>
      </c>
      <c r="H27" s="63"/>
    </row>
    <row r="28" spans="1:8" ht="16.149999999999999" customHeight="1" x14ac:dyDescent="0.25">
      <c r="A28" s="5"/>
      <c r="B28" s="5">
        <v>3510</v>
      </c>
      <c r="C28" s="47" t="s">
        <v>35</v>
      </c>
      <c r="D28" s="13">
        <v>9490</v>
      </c>
      <c r="E28" s="43">
        <v>10000</v>
      </c>
      <c r="F28" s="13">
        <v>9950</v>
      </c>
      <c r="G28" s="43"/>
      <c r="H28" s="63" t="s">
        <v>182</v>
      </c>
    </row>
    <row r="29" spans="1:8" ht="17.45" customHeight="1" x14ac:dyDescent="0.25">
      <c r="A29" s="5"/>
      <c r="B29" s="5">
        <v>3520</v>
      </c>
      <c r="C29" s="47" t="s">
        <v>33</v>
      </c>
      <c r="D29" s="13"/>
      <c r="E29" s="43">
        <v>10000</v>
      </c>
      <c r="F29" s="13">
        <v>8090</v>
      </c>
      <c r="G29" s="43">
        <v>10000</v>
      </c>
      <c r="H29" s="63" t="s">
        <v>143</v>
      </c>
    </row>
    <row r="30" spans="1:8" x14ac:dyDescent="0.25">
      <c r="A30" s="5"/>
      <c r="B30" s="5">
        <v>3530</v>
      </c>
      <c r="C30" s="47" t="s">
        <v>36</v>
      </c>
      <c r="D30" s="13">
        <v>800</v>
      </c>
      <c r="E30" s="43">
        <v>1000</v>
      </c>
      <c r="F30" s="13">
        <v>150</v>
      </c>
      <c r="G30" s="43">
        <v>1000</v>
      </c>
      <c r="H30" s="63"/>
    </row>
    <row r="31" spans="1:8" x14ac:dyDescent="0.25">
      <c r="A31" s="5"/>
      <c r="B31" s="5">
        <v>3540</v>
      </c>
      <c r="C31" s="48" t="s">
        <v>91</v>
      </c>
      <c r="D31" s="13">
        <v>500</v>
      </c>
      <c r="E31" s="43">
        <v>1000</v>
      </c>
      <c r="F31" s="13"/>
      <c r="G31" s="43">
        <v>1000</v>
      </c>
      <c r="H31" s="63"/>
    </row>
    <row r="32" spans="1:8" x14ac:dyDescent="0.25">
      <c r="A32" s="34"/>
      <c r="B32" s="21"/>
      <c r="C32" s="48"/>
      <c r="D32" s="13"/>
      <c r="E32" s="43"/>
      <c r="F32" s="13"/>
      <c r="G32" s="43"/>
      <c r="H32" s="63"/>
    </row>
    <row r="33" spans="1:8" ht="30" x14ac:dyDescent="0.25">
      <c r="A33" s="5">
        <v>3600</v>
      </c>
      <c r="B33" s="21" t="s">
        <v>22</v>
      </c>
      <c r="C33" s="47"/>
      <c r="D33" s="14">
        <v>16000</v>
      </c>
      <c r="E33" s="52">
        <v>16000</v>
      </c>
      <c r="F33" s="14">
        <v>0</v>
      </c>
      <c r="G33" s="52">
        <v>37000</v>
      </c>
      <c r="H33" s="63" t="s">
        <v>181</v>
      </c>
    </row>
    <row r="34" spans="1:8" x14ac:dyDescent="0.25">
      <c r="A34" s="34"/>
      <c r="B34" s="22"/>
      <c r="C34" s="49"/>
      <c r="D34" s="13"/>
      <c r="E34" s="43"/>
      <c r="F34" s="13"/>
      <c r="G34" s="43"/>
      <c r="H34" s="63"/>
    </row>
    <row r="35" spans="1:8" x14ac:dyDescent="0.25">
      <c r="A35" s="5">
        <v>3700</v>
      </c>
      <c r="B35" s="22" t="s">
        <v>10</v>
      </c>
      <c r="C35" s="19"/>
      <c r="D35" s="14">
        <f>SUM(D36:D43)</f>
        <v>41905</v>
      </c>
      <c r="E35" s="52">
        <v>39500</v>
      </c>
      <c r="F35" s="14">
        <f>SUM(F36:F44)</f>
        <v>52208.399999999994</v>
      </c>
      <c r="G35" s="52">
        <v>48000</v>
      </c>
      <c r="H35" s="63"/>
    </row>
    <row r="36" spans="1:8" x14ac:dyDescent="0.25">
      <c r="A36" s="5"/>
      <c r="B36" s="24">
        <v>3710</v>
      </c>
      <c r="C36" s="47" t="s">
        <v>38</v>
      </c>
      <c r="D36" s="13"/>
      <c r="E36" s="43">
        <v>10000</v>
      </c>
      <c r="F36" s="13">
        <v>5477.31</v>
      </c>
      <c r="G36" s="43">
        <v>8000</v>
      </c>
      <c r="H36" s="63" t="s">
        <v>188</v>
      </c>
    </row>
    <row r="37" spans="1:8" x14ac:dyDescent="0.25">
      <c r="A37" s="5"/>
      <c r="B37" s="24">
        <v>3720</v>
      </c>
      <c r="C37" s="47" t="s">
        <v>39</v>
      </c>
      <c r="D37" s="13"/>
      <c r="E37" s="43"/>
      <c r="F37" s="13">
        <v>2163.14</v>
      </c>
      <c r="G37" s="43">
        <v>2000</v>
      </c>
      <c r="H37" s="63"/>
    </row>
    <row r="38" spans="1:8" x14ac:dyDescent="0.25">
      <c r="A38" s="5"/>
      <c r="B38" s="24">
        <v>3730</v>
      </c>
      <c r="C38" s="47" t="s">
        <v>40</v>
      </c>
      <c r="D38" s="13">
        <v>886</v>
      </c>
      <c r="E38" s="43">
        <v>1000</v>
      </c>
      <c r="F38" s="13">
        <v>3785</v>
      </c>
      <c r="G38" s="43">
        <v>3500</v>
      </c>
      <c r="H38" s="63"/>
    </row>
    <row r="39" spans="1:8" x14ac:dyDescent="0.25">
      <c r="A39" s="5"/>
      <c r="B39" s="5">
        <v>3740</v>
      </c>
      <c r="C39" s="47" t="s">
        <v>99</v>
      </c>
      <c r="D39" s="13">
        <v>37550</v>
      </c>
      <c r="E39" s="43">
        <v>35000</v>
      </c>
      <c r="F39" s="13">
        <v>24286</v>
      </c>
      <c r="G39" s="43">
        <v>25000</v>
      </c>
      <c r="H39" s="63"/>
    </row>
    <row r="40" spans="1:8" x14ac:dyDescent="0.25">
      <c r="A40" s="5"/>
      <c r="B40" s="5">
        <v>3750</v>
      </c>
      <c r="C40" s="47" t="s">
        <v>100</v>
      </c>
      <c r="D40" s="13"/>
      <c r="E40" s="43"/>
      <c r="F40" s="13"/>
      <c r="G40" s="43"/>
      <c r="H40" s="63"/>
    </row>
    <row r="41" spans="1:8" x14ac:dyDescent="0.25">
      <c r="A41" s="5"/>
      <c r="B41" s="5">
        <v>3760</v>
      </c>
      <c r="C41" s="47" t="s">
        <v>101</v>
      </c>
      <c r="D41" s="13">
        <v>1002</v>
      </c>
      <c r="E41" s="43">
        <v>1000</v>
      </c>
      <c r="F41" s="13">
        <v>3052</v>
      </c>
      <c r="G41" s="43">
        <v>3000</v>
      </c>
      <c r="H41" s="63"/>
    </row>
    <row r="42" spans="1:8" x14ac:dyDescent="0.25">
      <c r="A42" s="5"/>
      <c r="B42" s="5">
        <v>3770</v>
      </c>
      <c r="C42" s="47" t="s">
        <v>8</v>
      </c>
      <c r="D42" s="13"/>
      <c r="E42" s="43"/>
      <c r="F42" s="13">
        <v>5344.95</v>
      </c>
      <c r="G42" s="43">
        <v>4000</v>
      </c>
      <c r="H42" s="63"/>
    </row>
    <row r="43" spans="1:8" x14ac:dyDescent="0.25">
      <c r="A43" s="5"/>
      <c r="B43" s="5">
        <v>3780</v>
      </c>
      <c r="C43" s="47" t="s">
        <v>118</v>
      </c>
      <c r="D43" s="13">
        <v>2467</v>
      </c>
      <c r="E43" s="43">
        <v>2500</v>
      </c>
      <c r="F43" s="13"/>
      <c r="G43" s="43">
        <v>2500</v>
      </c>
      <c r="H43" s="63"/>
    </row>
    <row r="44" spans="1:8" x14ac:dyDescent="0.25">
      <c r="A44" s="5"/>
      <c r="B44" s="5">
        <v>3790</v>
      </c>
      <c r="C44" s="47" t="s">
        <v>180</v>
      </c>
      <c r="D44" s="13"/>
      <c r="E44" s="43"/>
      <c r="F44" s="13">
        <v>8100</v>
      </c>
      <c r="G44" s="52"/>
      <c r="H44" s="63"/>
    </row>
    <row r="45" spans="1:8" x14ac:dyDescent="0.25">
      <c r="A45" s="5"/>
      <c r="B45" s="21"/>
      <c r="C45" s="47"/>
      <c r="D45" s="13"/>
      <c r="E45" s="43"/>
      <c r="F45" s="13"/>
      <c r="G45" s="43"/>
      <c r="H45" s="63"/>
    </row>
    <row r="46" spans="1:8" x14ac:dyDescent="0.25">
      <c r="A46" s="38" t="s">
        <v>102</v>
      </c>
      <c r="B46" s="53"/>
      <c r="C46" s="48"/>
      <c r="D46" s="14">
        <f>D35+D33+D27+D22+D10+D4+D3</f>
        <v>352625.77999999997</v>
      </c>
      <c r="E46" s="52">
        <f>E43+E35+E33+E27+E22+E10+E4+E3</f>
        <v>402000</v>
      </c>
      <c r="F46" s="14">
        <f>SUM(F3+F4+F10+F22+F27+F33+F35)</f>
        <v>530076.73</v>
      </c>
      <c r="G46" s="52">
        <f>SUM(G3+G4+G10+G22+G27+G33+G35)</f>
        <v>472500</v>
      </c>
      <c r="H46" s="63"/>
    </row>
    <row r="47" spans="1:8" x14ac:dyDescent="0.25">
      <c r="A47" s="3"/>
      <c r="B47" s="44" t="s">
        <v>5</v>
      </c>
      <c r="C47" s="45"/>
      <c r="D47" s="13"/>
      <c r="E47" s="43"/>
      <c r="F47" s="13"/>
      <c r="G47" s="43"/>
      <c r="H47" s="63"/>
    </row>
    <row r="48" spans="1:8" x14ac:dyDescent="0.25">
      <c r="A48" s="3" t="s">
        <v>6</v>
      </c>
      <c r="B48" s="146" t="s">
        <v>1</v>
      </c>
      <c r="C48" s="158"/>
      <c r="D48" s="13"/>
      <c r="E48" s="43"/>
      <c r="F48" s="13"/>
      <c r="G48" s="43"/>
      <c r="H48" s="63"/>
    </row>
    <row r="49" spans="1:8" x14ac:dyDescent="0.25">
      <c r="A49" s="7">
        <v>5000</v>
      </c>
      <c r="B49" s="132" t="s">
        <v>44</v>
      </c>
      <c r="C49" s="167"/>
      <c r="D49" s="14">
        <f>SUM(D50:D56)</f>
        <v>92551.82</v>
      </c>
      <c r="E49" s="52">
        <v>170000</v>
      </c>
      <c r="F49" s="14">
        <v>196930.46</v>
      </c>
      <c r="G49" s="52">
        <f>SUM(G50:G56)</f>
        <v>168000</v>
      </c>
      <c r="H49" s="63"/>
    </row>
    <row r="50" spans="1:8" x14ac:dyDescent="0.25">
      <c r="A50" s="7"/>
      <c r="B50" s="7">
        <v>5010</v>
      </c>
      <c r="C50" s="50" t="s">
        <v>41</v>
      </c>
      <c r="D50" s="73">
        <v>24480</v>
      </c>
      <c r="E50" s="43">
        <v>40000</v>
      </c>
      <c r="F50" s="73">
        <v>52745</v>
      </c>
      <c r="G50" s="43">
        <v>50000</v>
      </c>
      <c r="H50" s="63"/>
    </row>
    <row r="51" spans="1:8" x14ac:dyDescent="0.25">
      <c r="A51" s="7"/>
      <c r="B51" s="7">
        <v>5020</v>
      </c>
      <c r="C51" s="50" t="s">
        <v>42</v>
      </c>
      <c r="D51" s="73">
        <v>19650</v>
      </c>
      <c r="E51" s="43">
        <v>40000</v>
      </c>
      <c r="F51" s="73">
        <v>33810</v>
      </c>
      <c r="G51" s="43">
        <v>34000</v>
      </c>
      <c r="H51" s="63"/>
    </row>
    <row r="52" spans="1:8" x14ac:dyDescent="0.25">
      <c r="A52" s="7"/>
      <c r="B52" s="7">
        <v>5030</v>
      </c>
      <c r="C52" s="50" t="s">
        <v>43</v>
      </c>
      <c r="D52" s="13">
        <v>252.82</v>
      </c>
      <c r="E52" s="43"/>
      <c r="F52" s="13">
        <v>10796.46</v>
      </c>
      <c r="G52" s="43">
        <v>11000</v>
      </c>
      <c r="H52" s="63"/>
    </row>
    <row r="53" spans="1:8" x14ac:dyDescent="0.25">
      <c r="A53" s="7"/>
      <c r="B53" s="7">
        <v>5040</v>
      </c>
      <c r="C53" s="50" t="s">
        <v>103</v>
      </c>
      <c r="D53" s="13">
        <v>8006</v>
      </c>
      <c r="E53" s="43">
        <v>15000</v>
      </c>
      <c r="F53" s="13">
        <v>6900</v>
      </c>
      <c r="G53" s="43">
        <v>10000</v>
      </c>
      <c r="H53" s="63"/>
    </row>
    <row r="54" spans="1:8" x14ac:dyDescent="0.25">
      <c r="A54" s="7"/>
      <c r="B54" s="7">
        <v>5050</v>
      </c>
      <c r="C54" s="50" t="s">
        <v>30</v>
      </c>
      <c r="D54" s="13"/>
      <c r="E54" s="43">
        <v>5000</v>
      </c>
      <c r="F54" s="13">
        <v>0</v>
      </c>
      <c r="G54" s="43">
        <v>5000</v>
      </c>
      <c r="H54" s="63"/>
    </row>
    <row r="55" spans="1:8" x14ac:dyDescent="0.25">
      <c r="A55" s="7"/>
      <c r="B55" s="7">
        <v>5060</v>
      </c>
      <c r="C55" s="50" t="s">
        <v>45</v>
      </c>
      <c r="D55" s="13">
        <v>16000</v>
      </c>
      <c r="E55" s="43">
        <v>20000</v>
      </c>
      <c r="F55" s="13">
        <v>64756</v>
      </c>
      <c r="G55" s="43">
        <v>30000</v>
      </c>
      <c r="H55" s="63" t="s">
        <v>191</v>
      </c>
    </row>
    <row r="56" spans="1:8" x14ac:dyDescent="0.25">
      <c r="A56" s="7"/>
      <c r="B56" s="7">
        <v>5070</v>
      </c>
      <c r="C56" s="50" t="s">
        <v>123</v>
      </c>
      <c r="D56" s="13">
        <v>24163</v>
      </c>
      <c r="E56" s="43">
        <v>25000</v>
      </c>
      <c r="F56" s="13">
        <v>27923</v>
      </c>
      <c r="G56" s="43">
        <v>28000</v>
      </c>
      <c r="H56" s="63"/>
    </row>
    <row r="57" spans="1:8" x14ac:dyDescent="0.25">
      <c r="A57" s="7"/>
      <c r="B57" s="7"/>
      <c r="C57" s="50"/>
      <c r="D57" s="13"/>
      <c r="E57" s="43"/>
      <c r="F57" s="13"/>
      <c r="G57" s="43"/>
      <c r="H57" s="63"/>
    </row>
    <row r="58" spans="1:8" x14ac:dyDescent="0.25">
      <c r="A58" s="7">
        <v>5100</v>
      </c>
      <c r="B58" s="25" t="s">
        <v>46</v>
      </c>
      <c r="C58" s="50"/>
      <c r="D58" s="14">
        <f>SUM(D59:D62)</f>
        <v>61042.57</v>
      </c>
      <c r="E58" s="52">
        <f>SUM(E59:E62)</f>
        <v>25000</v>
      </c>
      <c r="F58" s="14">
        <v>124810.95</v>
      </c>
      <c r="G58" s="52">
        <f>SUM(G59:G62)</f>
        <v>42500</v>
      </c>
      <c r="H58" s="63" t="s">
        <v>189</v>
      </c>
    </row>
    <row r="59" spans="1:8" x14ac:dyDescent="0.25">
      <c r="A59" s="7"/>
      <c r="B59" s="7">
        <v>5110</v>
      </c>
      <c r="C59" s="50" t="s">
        <v>25</v>
      </c>
      <c r="D59" s="13"/>
      <c r="E59" s="43">
        <v>10000</v>
      </c>
      <c r="F59" s="13">
        <v>4592.75</v>
      </c>
      <c r="G59" s="43">
        <v>2500</v>
      </c>
      <c r="H59" s="63" t="s">
        <v>195</v>
      </c>
    </row>
    <row r="60" spans="1:8" x14ac:dyDescent="0.25">
      <c r="A60" s="7"/>
      <c r="B60" s="7">
        <v>5120</v>
      </c>
      <c r="C60" s="50" t="s">
        <v>26</v>
      </c>
      <c r="D60" s="13">
        <v>6745.07</v>
      </c>
      <c r="E60" s="43">
        <v>10000</v>
      </c>
      <c r="F60" s="13">
        <v>27414.36</v>
      </c>
      <c r="G60" s="43">
        <v>10000</v>
      </c>
      <c r="H60" s="63"/>
    </row>
    <row r="61" spans="1:8" x14ac:dyDescent="0.25">
      <c r="A61" s="7"/>
      <c r="B61" s="7">
        <v>5130</v>
      </c>
      <c r="C61" s="50" t="s">
        <v>103</v>
      </c>
      <c r="D61" s="13"/>
      <c r="E61" s="43"/>
      <c r="F61" s="13">
        <v>66131.199999999997</v>
      </c>
      <c r="G61" s="43">
        <v>0</v>
      </c>
      <c r="H61" s="63" t="s">
        <v>184</v>
      </c>
    </row>
    <row r="62" spans="1:8" x14ac:dyDescent="0.25">
      <c r="A62" s="7"/>
      <c r="B62" s="7">
        <v>5140</v>
      </c>
      <c r="C62" s="50" t="s">
        <v>47</v>
      </c>
      <c r="D62" s="13">
        <v>54297.5</v>
      </c>
      <c r="E62" s="43">
        <v>5000</v>
      </c>
      <c r="F62" s="13">
        <v>26672.639999999999</v>
      </c>
      <c r="G62" s="43">
        <v>30000</v>
      </c>
      <c r="H62" s="63" t="s">
        <v>183</v>
      </c>
    </row>
    <row r="63" spans="1:8" x14ac:dyDescent="0.25">
      <c r="A63" s="7"/>
      <c r="B63" s="7"/>
      <c r="C63" s="50"/>
      <c r="D63" s="13"/>
      <c r="E63" s="43"/>
      <c r="F63" s="13"/>
      <c r="G63" s="43"/>
      <c r="H63" s="63"/>
    </row>
    <row r="64" spans="1:8" x14ac:dyDescent="0.25">
      <c r="A64" s="7">
        <v>5200</v>
      </c>
      <c r="B64" s="25" t="s">
        <v>48</v>
      </c>
      <c r="C64" s="50"/>
      <c r="D64" s="14">
        <v>11106</v>
      </c>
      <c r="E64" s="52">
        <v>10000</v>
      </c>
      <c r="F64" s="14">
        <v>4936.3</v>
      </c>
      <c r="G64" s="52">
        <v>10000</v>
      </c>
      <c r="H64" s="63"/>
    </row>
    <row r="65" spans="1:8" x14ac:dyDescent="0.25">
      <c r="A65" s="7"/>
      <c r="B65" s="7"/>
      <c r="C65" s="50"/>
      <c r="D65" s="13"/>
      <c r="E65" s="43"/>
      <c r="F65" s="13"/>
      <c r="G65" s="43"/>
      <c r="H65" s="63"/>
    </row>
    <row r="66" spans="1:8" x14ac:dyDescent="0.25">
      <c r="A66" s="7">
        <v>5300</v>
      </c>
      <c r="B66" s="25" t="s">
        <v>49</v>
      </c>
      <c r="C66" s="50"/>
      <c r="D66" s="14">
        <f>SUM(D67:D68)</f>
        <v>13318.75</v>
      </c>
      <c r="E66" s="52">
        <f>SUM(E67:E68)</f>
        <v>10000</v>
      </c>
      <c r="F66" s="14">
        <v>19236</v>
      </c>
      <c r="G66" s="52">
        <v>20000</v>
      </c>
      <c r="H66" s="63"/>
    </row>
    <row r="67" spans="1:8" x14ac:dyDescent="0.25">
      <c r="A67" s="7"/>
      <c r="B67" s="7">
        <v>5310</v>
      </c>
      <c r="C67" s="50" t="s">
        <v>92</v>
      </c>
      <c r="D67" s="13"/>
      <c r="E67" s="43"/>
      <c r="F67" s="13">
        <v>3500</v>
      </c>
      <c r="G67" s="43">
        <v>5000</v>
      </c>
      <c r="H67" s="63"/>
    </row>
    <row r="68" spans="1:8" x14ac:dyDescent="0.25">
      <c r="A68" s="7"/>
      <c r="B68" s="7">
        <v>5320</v>
      </c>
      <c r="C68" s="50" t="s">
        <v>93</v>
      </c>
      <c r="D68" s="13">
        <v>13318.75</v>
      </c>
      <c r="E68" s="43">
        <v>10000</v>
      </c>
      <c r="F68" s="13">
        <v>15736</v>
      </c>
      <c r="G68" s="43">
        <v>15000</v>
      </c>
      <c r="H68" s="63"/>
    </row>
    <row r="69" spans="1:8" x14ac:dyDescent="0.25">
      <c r="A69" s="7"/>
      <c r="B69" s="7"/>
      <c r="C69" s="50"/>
      <c r="D69" s="13"/>
      <c r="E69" s="43"/>
      <c r="F69" s="13"/>
      <c r="G69" s="43"/>
      <c r="H69" s="63"/>
    </row>
    <row r="70" spans="1:8" x14ac:dyDescent="0.25">
      <c r="A70" s="7">
        <v>5500</v>
      </c>
      <c r="B70" s="25" t="s">
        <v>7</v>
      </c>
      <c r="C70" s="50"/>
      <c r="D70" s="14"/>
      <c r="E70" s="52">
        <v>5000</v>
      </c>
      <c r="F70" s="14">
        <v>3983</v>
      </c>
      <c r="G70" s="52">
        <v>5000</v>
      </c>
      <c r="H70" s="63"/>
    </row>
    <row r="71" spans="1:8" x14ac:dyDescent="0.25">
      <c r="A71" s="7"/>
      <c r="B71" s="7"/>
      <c r="C71" s="50"/>
      <c r="D71" s="13"/>
      <c r="E71" s="43"/>
      <c r="F71" s="13"/>
      <c r="G71" s="43"/>
      <c r="H71" s="63"/>
    </row>
    <row r="72" spans="1:8" x14ac:dyDescent="0.25">
      <c r="A72" s="7">
        <v>5600</v>
      </c>
      <c r="B72" s="25" t="s">
        <v>13</v>
      </c>
      <c r="C72" s="50"/>
      <c r="D72" s="14">
        <f>SUM(D73:D74)</f>
        <v>600</v>
      </c>
      <c r="E72" s="52">
        <f>SUM(E73:E74)</f>
        <v>1000</v>
      </c>
      <c r="F72" s="14">
        <v>32118.42</v>
      </c>
      <c r="G72" s="52">
        <f>SUM(G73:G74)</f>
        <v>35000</v>
      </c>
      <c r="H72" s="63"/>
    </row>
    <row r="73" spans="1:8" ht="14.45" customHeight="1" x14ac:dyDescent="0.25">
      <c r="A73" s="7"/>
      <c r="B73" s="7">
        <v>5610</v>
      </c>
      <c r="C73" s="50" t="s">
        <v>53</v>
      </c>
      <c r="D73" s="13"/>
      <c r="E73" s="43"/>
      <c r="F73" s="13"/>
      <c r="G73" s="43">
        <v>5000</v>
      </c>
      <c r="H73" s="63" t="s">
        <v>192</v>
      </c>
    </row>
    <row r="74" spans="1:8" x14ac:dyDescent="0.25">
      <c r="A74" s="7"/>
      <c r="B74" s="7">
        <v>5620</v>
      </c>
      <c r="C74" s="50" t="s">
        <v>94</v>
      </c>
      <c r="D74" s="13">
        <v>600</v>
      </c>
      <c r="E74" s="43">
        <v>1000</v>
      </c>
      <c r="F74" s="13">
        <v>32118.42</v>
      </c>
      <c r="G74" s="43">
        <v>30000</v>
      </c>
      <c r="H74" s="63" t="s">
        <v>185</v>
      </c>
    </row>
    <row r="75" spans="1:8" x14ac:dyDescent="0.25">
      <c r="A75" s="7"/>
      <c r="B75" s="7"/>
      <c r="C75" s="50"/>
      <c r="D75" s="13"/>
      <c r="E75" s="43"/>
      <c r="F75" s="13"/>
      <c r="G75" s="43"/>
      <c r="H75" s="63"/>
    </row>
    <row r="76" spans="1:8" x14ac:dyDescent="0.25">
      <c r="A76" s="7">
        <v>5700</v>
      </c>
      <c r="B76" s="25" t="s">
        <v>50</v>
      </c>
      <c r="C76" s="50"/>
      <c r="D76" s="14">
        <v>60300</v>
      </c>
      <c r="E76" s="52">
        <v>250000</v>
      </c>
      <c r="F76" s="14">
        <v>73560</v>
      </c>
      <c r="G76" s="52">
        <v>200000</v>
      </c>
      <c r="H76" s="63"/>
    </row>
    <row r="77" spans="1:8" x14ac:dyDescent="0.25">
      <c r="A77" s="7"/>
      <c r="B77" s="7"/>
      <c r="C77" s="50"/>
      <c r="D77" s="13"/>
      <c r="E77" s="43"/>
      <c r="F77" s="13"/>
      <c r="G77" s="43"/>
      <c r="H77" s="63"/>
    </row>
    <row r="78" spans="1:8" x14ac:dyDescent="0.25">
      <c r="A78" s="7">
        <v>5800</v>
      </c>
      <c r="B78" s="25" t="s">
        <v>108</v>
      </c>
      <c r="C78" s="50"/>
      <c r="D78" s="14">
        <f>SUM(D79:D80)</f>
        <v>21956.75</v>
      </c>
      <c r="E78" s="52">
        <f>SUM(E79:E80)</f>
        <v>20000</v>
      </c>
      <c r="F78" s="14">
        <v>3303</v>
      </c>
      <c r="G78" s="52">
        <f>SUM(G79:G80)</f>
        <v>20000</v>
      </c>
      <c r="H78" s="63"/>
    </row>
    <row r="79" spans="1:8" x14ac:dyDescent="0.25">
      <c r="A79" s="7"/>
      <c r="B79" s="7">
        <v>5810</v>
      </c>
      <c r="C79" s="50" t="s">
        <v>52</v>
      </c>
      <c r="D79" s="13">
        <v>15758.75</v>
      </c>
      <c r="E79" s="43">
        <v>10000</v>
      </c>
      <c r="F79" s="13">
        <v>0</v>
      </c>
      <c r="G79" s="43">
        <v>10000</v>
      </c>
      <c r="H79" s="63"/>
    </row>
    <row r="80" spans="1:8" x14ac:dyDescent="0.25">
      <c r="A80" s="7"/>
      <c r="B80" s="7">
        <v>5820</v>
      </c>
      <c r="C80" s="50" t="s">
        <v>55</v>
      </c>
      <c r="D80" s="13">
        <v>6198</v>
      </c>
      <c r="E80" s="43">
        <v>10000</v>
      </c>
      <c r="F80" s="13">
        <v>3303</v>
      </c>
      <c r="G80" s="43">
        <v>10000</v>
      </c>
      <c r="H80" s="63"/>
    </row>
    <row r="81" spans="1:8" x14ac:dyDescent="0.25">
      <c r="A81" s="7"/>
      <c r="B81" s="7"/>
      <c r="C81" s="50"/>
      <c r="D81" s="13"/>
      <c r="E81" s="43"/>
      <c r="F81" s="13"/>
      <c r="G81" s="43"/>
      <c r="H81" s="63"/>
    </row>
    <row r="82" spans="1:8" x14ac:dyDescent="0.25">
      <c r="A82" s="7">
        <v>5900</v>
      </c>
      <c r="B82" s="25" t="s">
        <v>105</v>
      </c>
      <c r="C82" s="50"/>
      <c r="D82" s="14">
        <f>SUM(D83:D86)</f>
        <v>16187.810000000001</v>
      </c>
      <c r="E82" s="52">
        <v>25000</v>
      </c>
      <c r="F82" s="14">
        <v>44653.53</v>
      </c>
      <c r="G82" s="52">
        <f>SUM(G83:G86)</f>
        <v>27500</v>
      </c>
      <c r="H82" s="63"/>
    </row>
    <row r="83" spans="1:8" x14ac:dyDescent="0.25">
      <c r="A83" s="7"/>
      <c r="B83" s="7">
        <v>5910</v>
      </c>
      <c r="C83" s="50" t="s">
        <v>107</v>
      </c>
      <c r="D83" s="13">
        <v>1688</v>
      </c>
      <c r="E83" s="43">
        <v>5000</v>
      </c>
      <c r="F83" s="13">
        <v>5485.58</v>
      </c>
      <c r="G83" s="43">
        <v>10000</v>
      </c>
      <c r="H83" s="63"/>
    </row>
    <row r="84" spans="1:8" x14ac:dyDescent="0.25">
      <c r="A84" s="7"/>
      <c r="B84" s="7">
        <v>5920</v>
      </c>
      <c r="C84" s="25" t="s">
        <v>106</v>
      </c>
      <c r="D84" s="13">
        <v>3285</v>
      </c>
      <c r="E84" s="12">
        <v>15000</v>
      </c>
      <c r="F84" s="13">
        <v>27080.33</v>
      </c>
      <c r="G84" s="43">
        <v>5000</v>
      </c>
      <c r="H84" s="63" t="s">
        <v>186</v>
      </c>
    </row>
    <row r="85" spans="1:8" x14ac:dyDescent="0.25">
      <c r="A85" s="7"/>
      <c r="B85" s="7">
        <v>5930</v>
      </c>
      <c r="C85" s="50" t="s">
        <v>104</v>
      </c>
      <c r="D85" s="13">
        <v>6922.75</v>
      </c>
      <c r="E85" s="43">
        <v>5000</v>
      </c>
      <c r="F85" s="13">
        <v>7553.5</v>
      </c>
      <c r="G85" s="43">
        <v>7500</v>
      </c>
      <c r="H85" s="63"/>
    </row>
    <row r="86" spans="1:8" x14ac:dyDescent="0.25">
      <c r="A86" s="7"/>
      <c r="B86" s="7">
        <v>5940</v>
      </c>
      <c r="C86" s="50" t="s">
        <v>119</v>
      </c>
      <c r="D86" s="13">
        <v>4292.0600000000004</v>
      </c>
      <c r="E86" s="43"/>
      <c r="F86" s="13">
        <v>4534.12</v>
      </c>
      <c r="G86" s="43">
        <v>5000</v>
      </c>
      <c r="H86" s="63"/>
    </row>
    <row r="87" spans="1:8" x14ac:dyDescent="0.25">
      <c r="A87" s="7"/>
      <c r="B87" s="7"/>
      <c r="C87" s="50"/>
      <c r="D87" s="13"/>
      <c r="E87" s="43"/>
      <c r="F87" s="13"/>
      <c r="G87" s="43"/>
      <c r="H87" s="63"/>
    </row>
    <row r="88" spans="1:8" x14ac:dyDescent="0.25">
      <c r="A88" s="7">
        <v>6000</v>
      </c>
      <c r="B88" s="25" t="s">
        <v>95</v>
      </c>
      <c r="C88" s="50"/>
      <c r="D88" s="14">
        <f>SUM(D89:D93)</f>
        <v>28261.5</v>
      </c>
      <c r="E88" s="52">
        <f>SUM(E89:E93)</f>
        <v>139000</v>
      </c>
      <c r="F88" s="14">
        <v>50767.75</v>
      </c>
      <c r="G88" s="52">
        <f>SUM(G89:G93)</f>
        <v>114000</v>
      </c>
      <c r="H88" s="63"/>
    </row>
    <row r="89" spans="1:8" x14ac:dyDescent="0.25">
      <c r="A89" s="7"/>
      <c r="B89" s="7">
        <v>6010</v>
      </c>
      <c r="C89" s="50" t="s">
        <v>54</v>
      </c>
      <c r="D89" s="13">
        <v>7030</v>
      </c>
      <c r="E89" s="43">
        <v>15000</v>
      </c>
      <c r="F89" s="13">
        <v>21984</v>
      </c>
      <c r="G89" s="43">
        <v>15000</v>
      </c>
      <c r="H89" s="63"/>
    </row>
    <row r="90" spans="1:8" x14ac:dyDescent="0.25">
      <c r="A90" s="7"/>
      <c r="B90" s="7">
        <v>6020</v>
      </c>
      <c r="C90" s="50" t="s">
        <v>57</v>
      </c>
      <c r="D90" s="13">
        <v>411.5</v>
      </c>
      <c r="E90" s="43">
        <v>1000</v>
      </c>
      <c r="F90" s="13">
        <v>650</v>
      </c>
      <c r="G90" s="43">
        <v>1000</v>
      </c>
      <c r="H90" s="63"/>
    </row>
    <row r="91" spans="1:8" x14ac:dyDescent="0.25">
      <c r="A91" s="7"/>
      <c r="B91" s="7">
        <v>6030</v>
      </c>
      <c r="C91" s="50" t="s">
        <v>56</v>
      </c>
      <c r="D91" s="13">
        <v>120</v>
      </c>
      <c r="E91" s="43">
        <v>1000</v>
      </c>
      <c r="F91" s="13">
        <v>1228.75</v>
      </c>
      <c r="G91" s="43">
        <v>1000</v>
      </c>
      <c r="H91" s="63"/>
    </row>
    <row r="92" spans="1:8" x14ac:dyDescent="0.25">
      <c r="A92" s="7"/>
      <c r="B92" s="7">
        <v>6040</v>
      </c>
      <c r="C92" s="50" t="s">
        <v>122</v>
      </c>
      <c r="D92" s="13">
        <v>1500</v>
      </c>
      <c r="E92" s="43">
        <v>2000</v>
      </c>
      <c r="F92" s="13">
        <v>1500</v>
      </c>
      <c r="G92" s="43">
        <v>2000</v>
      </c>
      <c r="H92" s="63"/>
    </row>
    <row r="93" spans="1:8" x14ac:dyDescent="0.25">
      <c r="A93" s="7"/>
      <c r="B93" s="7">
        <v>6050</v>
      </c>
      <c r="C93" s="50" t="s">
        <v>130</v>
      </c>
      <c r="D93" s="13">
        <v>19200</v>
      </c>
      <c r="E93" s="43">
        <v>120000</v>
      </c>
      <c r="F93" s="13">
        <v>25440</v>
      </c>
      <c r="G93" s="43">
        <v>95000</v>
      </c>
      <c r="H93" s="63" t="s">
        <v>193</v>
      </c>
    </row>
    <row r="94" spans="1:8" x14ac:dyDescent="0.25">
      <c r="A94" s="7"/>
      <c r="B94" s="7"/>
      <c r="C94" s="50"/>
      <c r="D94" s="13"/>
      <c r="E94" s="43"/>
      <c r="F94" s="13"/>
      <c r="G94" s="43"/>
      <c r="H94" s="63"/>
    </row>
    <row r="95" spans="1:8" x14ac:dyDescent="0.25">
      <c r="A95" s="157" t="s">
        <v>112</v>
      </c>
      <c r="B95" s="157"/>
      <c r="C95" s="157"/>
      <c r="D95" s="14">
        <f>D88+D82+D78+D76+D72+D70+D66+D64+D58+D49</f>
        <v>305325.2</v>
      </c>
      <c r="E95" s="52">
        <f>E88+E82+E78+E76+E72+E70+E66+E58+E49</f>
        <v>645000</v>
      </c>
      <c r="F95" s="14">
        <v>554299.41</v>
      </c>
      <c r="G95" s="52">
        <f>SUM(G49+G58+G64+G66+G70+G72+G76+G78+G82+G88)</f>
        <v>642000</v>
      </c>
      <c r="H95" s="63"/>
    </row>
    <row r="98" spans="1:6" x14ac:dyDescent="0.25">
      <c r="A98" s="166" t="s">
        <v>163</v>
      </c>
      <c r="B98" s="166"/>
      <c r="C98" s="166"/>
      <c r="D98" s="14">
        <v>833958.82</v>
      </c>
    </row>
    <row r="99" spans="1:6" x14ac:dyDescent="0.25">
      <c r="A99" s="166" t="s">
        <v>140</v>
      </c>
      <c r="B99" s="166"/>
      <c r="C99" s="166"/>
      <c r="D99" s="13">
        <v>-27865.99</v>
      </c>
    </row>
    <row r="100" spans="1:6" x14ac:dyDescent="0.25">
      <c r="A100" s="166" t="s">
        <v>98</v>
      </c>
      <c r="B100" s="166"/>
      <c r="C100" s="166"/>
      <c r="D100" s="71">
        <v>-38491.99</v>
      </c>
    </row>
    <row r="104" spans="1:6" x14ac:dyDescent="0.25">
      <c r="A104" s="77" t="s">
        <v>134</v>
      </c>
      <c r="B104" s="40"/>
      <c r="C104" s="8"/>
      <c r="D104" s="8"/>
      <c r="E104"/>
      <c r="F104"/>
    </row>
    <row r="105" spans="1:6" x14ac:dyDescent="0.25">
      <c r="A105" s="75" t="s">
        <v>164</v>
      </c>
      <c r="B105" s="40"/>
      <c r="C105" s="8"/>
      <c r="D105" s="8"/>
      <c r="E105"/>
      <c r="F105"/>
    </row>
    <row r="106" spans="1:6" x14ac:dyDescent="0.25">
      <c r="A106" s="164" t="s">
        <v>135</v>
      </c>
      <c r="B106" s="164"/>
      <c r="C106" s="76"/>
      <c r="D106" s="13">
        <v>833958.82</v>
      </c>
      <c r="E106"/>
      <c r="F106"/>
    </row>
    <row r="107" spans="1:6" x14ac:dyDescent="0.25">
      <c r="A107" s="164" t="s">
        <v>61</v>
      </c>
      <c r="B107" s="164"/>
      <c r="C107" s="76" t="s">
        <v>136</v>
      </c>
      <c r="D107" s="13">
        <v>261246.47</v>
      </c>
      <c r="E107"/>
      <c r="F107"/>
    </row>
    <row r="108" spans="1:6" x14ac:dyDescent="0.25">
      <c r="A108" s="164" t="s">
        <v>58</v>
      </c>
      <c r="B108" s="164"/>
      <c r="C108" s="76" t="s">
        <v>137</v>
      </c>
      <c r="D108" s="43">
        <v>550721.79</v>
      </c>
      <c r="E108"/>
      <c r="F108"/>
    </row>
    <row r="109" spans="1:6" x14ac:dyDescent="0.25">
      <c r="A109" s="164" t="s">
        <v>19</v>
      </c>
      <c r="B109" s="164"/>
      <c r="C109" s="76" t="s">
        <v>138</v>
      </c>
      <c r="D109" s="43">
        <v>21989.56</v>
      </c>
      <c r="E109"/>
      <c r="F109"/>
    </row>
    <row r="110" spans="1:6" x14ac:dyDescent="0.25">
      <c r="A110" s="166" t="s">
        <v>132</v>
      </c>
      <c r="B110" s="166"/>
      <c r="C110" s="76"/>
      <c r="D110" s="8">
        <v>1</v>
      </c>
      <c r="E110"/>
      <c r="F110"/>
    </row>
    <row r="111" spans="1:6" x14ac:dyDescent="0.25">
      <c r="A111" s="40"/>
      <c r="B111" s="40"/>
      <c r="C111" s="76"/>
      <c r="D111" s="8"/>
      <c r="E111"/>
      <c r="F111"/>
    </row>
    <row r="112" spans="1:6" x14ac:dyDescent="0.25">
      <c r="A112" s="165" t="s">
        <v>139</v>
      </c>
      <c r="B112" s="165"/>
      <c r="C112" s="8"/>
      <c r="D112" s="9">
        <v>-27865.99</v>
      </c>
      <c r="E112" s="33"/>
      <c r="F112" s="33"/>
    </row>
    <row r="113" spans="4:6" x14ac:dyDescent="0.25">
      <c r="D113" s="74"/>
      <c r="E113" s="74"/>
      <c r="F113" s="74"/>
    </row>
  </sheetData>
  <mergeCells count="14">
    <mergeCell ref="A95:C95"/>
    <mergeCell ref="B48:C48"/>
    <mergeCell ref="B49:C49"/>
    <mergeCell ref="B1:C1"/>
    <mergeCell ref="B4:C4"/>
    <mergeCell ref="A108:B108"/>
    <mergeCell ref="A109:B109"/>
    <mergeCell ref="A112:B112"/>
    <mergeCell ref="A110:B110"/>
    <mergeCell ref="A98:C98"/>
    <mergeCell ref="A99:C99"/>
    <mergeCell ref="A100:C100"/>
    <mergeCell ref="A106:B106"/>
    <mergeCell ref="A107:B107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57AB-2C19-4CEC-B9A4-9FAE6B680277}">
  <sheetPr>
    <tabColor rgb="FF00B050"/>
    <pageSetUpPr fitToPage="1"/>
  </sheetPr>
  <dimension ref="A1:I341"/>
  <sheetViews>
    <sheetView topLeftCell="A291" zoomScale="80" zoomScaleNormal="80" workbookViewId="0">
      <selection activeCell="E306" sqref="E306"/>
    </sheetView>
  </sheetViews>
  <sheetFormatPr baseColWidth="10" defaultColWidth="11.5703125" defaultRowHeight="21" x14ac:dyDescent="0.35"/>
  <cols>
    <col min="1" max="1" width="8" style="97" customWidth="1"/>
    <col min="2" max="2" width="14.7109375" style="92" customWidth="1"/>
    <col min="3" max="3" width="49.28515625" style="98" customWidth="1"/>
    <col min="4" max="4" width="14.7109375" style="99" customWidth="1"/>
    <col min="5" max="5" width="15.42578125" style="101" customWidth="1"/>
    <col min="6" max="8" width="11.5703125" style="86"/>
    <col min="9" max="9" width="15.85546875" style="86" customWidth="1"/>
    <col min="10" max="16384" width="11.5703125" style="86"/>
  </cols>
  <sheetData>
    <row r="1" spans="1:9" ht="21" customHeight="1" x14ac:dyDescent="0.35">
      <c r="A1" s="148" t="s">
        <v>12</v>
      </c>
      <c r="B1" s="148"/>
      <c r="C1" s="148"/>
      <c r="D1" s="148"/>
      <c r="E1" s="148"/>
    </row>
    <row r="2" spans="1:9" x14ac:dyDescent="0.35">
      <c r="A2" s="115" t="s">
        <v>14</v>
      </c>
      <c r="B2" s="116" t="s">
        <v>0</v>
      </c>
      <c r="C2" s="114" t="s">
        <v>1</v>
      </c>
      <c r="D2" s="117" t="s">
        <v>6</v>
      </c>
      <c r="E2" s="118" t="s">
        <v>15</v>
      </c>
    </row>
    <row r="3" spans="1:9" ht="18" customHeight="1" x14ac:dyDescent="0.35">
      <c r="A3" s="87">
        <v>1</v>
      </c>
      <c r="B3" s="88">
        <v>44568</v>
      </c>
      <c r="C3" s="89" t="s">
        <v>208</v>
      </c>
      <c r="D3" s="90">
        <v>3130</v>
      </c>
      <c r="E3" s="91">
        <v>2551.35</v>
      </c>
    </row>
    <row r="4" spans="1:9" ht="18" customHeight="1" x14ac:dyDescent="0.35">
      <c r="A4" s="87">
        <v>2</v>
      </c>
      <c r="B4" s="88">
        <v>44579</v>
      </c>
      <c r="C4" s="89" t="s">
        <v>198</v>
      </c>
      <c r="D4" s="90">
        <v>3710</v>
      </c>
      <c r="E4" s="91">
        <v>2220.39</v>
      </c>
    </row>
    <row r="5" spans="1:9" x14ac:dyDescent="0.35">
      <c r="A5" s="97">
        <v>3</v>
      </c>
      <c r="B5" s="92">
        <v>44579</v>
      </c>
      <c r="C5" s="98" t="s">
        <v>198</v>
      </c>
      <c r="D5" s="90">
        <v>3710</v>
      </c>
      <c r="E5" s="91">
        <v>3035.86</v>
      </c>
    </row>
    <row r="6" spans="1:9" x14ac:dyDescent="0.35">
      <c r="A6" s="87">
        <v>4</v>
      </c>
      <c r="B6" s="88">
        <v>44581</v>
      </c>
      <c r="C6" s="89" t="s">
        <v>198</v>
      </c>
      <c r="D6" s="90">
        <v>3710</v>
      </c>
      <c r="E6" s="91">
        <v>221.06</v>
      </c>
    </row>
    <row r="7" spans="1:9" x14ac:dyDescent="0.35">
      <c r="A7" s="87">
        <v>5</v>
      </c>
      <c r="B7" s="88">
        <v>44581</v>
      </c>
      <c r="C7" s="89" t="s">
        <v>199</v>
      </c>
      <c r="D7" s="90">
        <v>3230</v>
      </c>
      <c r="E7" s="91">
        <v>450</v>
      </c>
    </row>
    <row r="8" spans="1:9" x14ac:dyDescent="0.35">
      <c r="A8" s="87">
        <v>6</v>
      </c>
      <c r="B8" s="88">
        <v>44581</v>
      </c>
      <c r="C8" s="89" t="s">
        <v>200</v>
      </c>
      <c r="D8" s="90">
        <v>3230</v>
      </c>
      <c r="E8" s="91">
        <v>700</v>
      </c>
      <c r="I8" s="101"/>
    </row>
    <row r="9" spans="1:9" x14ac:dyDescent="0.35">
      <c r="A9" s="87">
        <v>7</v>
      </c>
      <c r="B9" s="88">
        <v>37276</v>
      </c>
      <c r="C9" s="89" t="s">
        <v>201</v>
      </c>
      <c r="D9" s="90">
        <v>3510</v>
      </c>
      <c r="E9" s="91">
        <v>1395</v>
      </c>
      <c r="I9" s="101"/>
    </row>
    <row r="10" spans="1:9" x14ac:dyDescent="0.35">
      <c r="A10" s="87">
        <v>8</v>
      </c>
      <c r="B10" s="88">
        <v>44581</v>
      </c>
      <c r="C10" s="89" t="s">
        <v>202</v>
      </c>
      <c r="D10" s="90">
        <v>3230</v>
      </c>
      <c r="E10" s="91">
        <v>4250</v>
      </c>
      <c r="I10" s="101"/>
    </row>
    <row r="11" spans="1:9" x14ac:dyDescent="0.35">
      <c r="A11" s="87">
        <v>9</v>
      </c>
      <c r="B11" s="88">
        <v>44581</v>
      </c>
      <c r="C11" s="89" t="s">
        <v>203</v>
      </c>
      <c r="D11" s="90">
        <v>3230</v>
      </c>
      <c r="E11" s="91">
        <v>1000</v>
      </c>
    </row>
    <row r="12" spans="1:9" x14ac:dyDescent="0.35">
      <c r="A12" s="87">
        <v>10</v>
      </c>
      <c r="B12" s="88">
        <v>44585</v>
      </c>
      <c r="C12" s="89" t="s">
        <v>204</v>
      </c>
      <c r="D12" s="90">
        <v>3230</v>
      </c>
      <c r="E12" s="91">
        <v>350</v>
      </c>
    </row>
    <row r="13" spans="1:9" x14ac:dyDescent="0.35">
      <c r="A13" s="87">
        <v>11</v>
      </c>
      <c r="B13" s="88">
        <v>44585</v>
      </c>
      <c r="C13" s="89" t="s">
        <v>204</v>
      </c>
      <c r="D13" s="90">
        <v>3230</v>
      </c>
      <c r="E13" s="91">
        <v>350</v>
      </c>
    </row>
    <row r="14" spans="1:9" x14ac:dyDescent="0.35">
      <c r="A14" s="87">
        <v>12</v>
      </c>
      <c r="B14" s="88">
        <v>44585</v>
      </c>
      <c r="C14" s="89" t="s">
        <v>199</v>
      </c>
      <c r="D14" s="90">
        <v>3230</v>
      </c>
      <c r="E14" s="91">
        <v>400</v>
      </c>
    </row>
    <row r="15" spans="1:9" x14ac:dyDescent="0.35">
      <c r="A15" s="87">
        <v>13</v>
      </c>
      <c r="B15" s="88">
        <v>44585</v>
      </c>
      <c r="C15" s="89" t="s">
        <v>200</v>
      </c>
      <c r="D15" s="90">
        <v>3230</v>
      </c>
      <c r="E15" s="91">
        <v>700</v>
      </c>
    </row>
    <row r="16" spans="1:9" x14ac:dyDescent="0.35">
      <c r="A16" s="87">
        <v>14</v>
      </c>
      <c r="B16" s="88">
        <v>44587</v>
      </c>
      <c r="C16" s="89" t="s">
        <v>205</v>
      </c>
      <c r="D16" s="90">
        <v>3230</v>
      </c>
      <c r="E16" s="91">
        <v>750</v>
      </c>
    </row>
    <row r="17" spans="1:5" ht="21" customHeight="1" x14ac:dyDescent="0.35">
      <c r="A17" s="87">
        <v>15</v>
      </c>
      <c r="B17" s="88">
        <v>44587</v>
      </c>
      <c r="C17" s="89" t="s">
        <v>202</v>
      </c>
      <c r="D17" s="90">
        <v>3230</v>
      </c>
      <c r="E17" s="91">
        <v>2350</v>
      </c>
    </row>
    <row r="18" spans="1:5" ht="21" customHeight="1" x14ac:dyDescent="0.35">
      <c r="A18" s="87">
        <v>16</v>
      </c>
      <c r="B18" s="88">
        <v>44587</v>
      </c>
      <c r="C18" s="89" t="s">
        <v>205</v>
      </c>
      <c r="D18" s="90">
        <v>3230</v>
      </c>
      <c r="E18" s="91">
        <v>1250</v>
      </c>
    </row>
    <row r="19" spans="1:5" x14ac:dyDescent="0.35">
      <c r="A19" s="87">
        <v>17</v>
      </c>
      <c r="B19" s="88">
        <v>44587</v>
      </c>
      <c r="C19" s="89" t="s">
        <v>202</v>
      </c>
      <c r="D19" s="90">
        <v>3230</v>
      </c>
      <c r="E19" s="91">
        <v>2650</v>
      </c>
    </row>
    <row r="20" spans="1:5" x14ac:dyDescent="0.35">
      <c r="A20" s="87">
        <v>18</v>
      </c>
      <c r="B20" s="88">
        <v>37282</v>
      </c>
      <c r="C20" s="89" t="s">
        <v>203</v>
      </c>
      <c r="D20" s="90">
        <v>3230</v>
      </c>
      <c r="E20" s="91">
        <v>550</v>
      </c>
    </row>
    <row r="21" spans="1:5" x14ac:dyDescent="0.35">
      <c r="A21" s="87">
        <v>19</v>
      </c>
      <c r="B21" s="88">
        <v>44588</v>
      </c>
      <c r="C21" s="89" t="s">
        <v>206</v>
      </c>
      <c r="D21" s="90">
        <v>3230</v>
      </c>
      <c r="E21" s="91">
        <v>700</v>
      </c>
    </row>
    <row r="22" spans="1:5" x14ac:dyDescent="0.35">
      <c r="A22" s="87">
        <v>20</v>
      </c>
      <c r="B22" s="88">
        <v>44588</v>
      </c>
      <c r="C22" s="89" t="s">
        <v>206</v>
      </c>
      <c r="D22" s="90">
        <v>3230</v>
      </c>
      <c r="E22" s="91">
        <v>700</v>
      </c>
    </row>
    <row r="23" spans="1:5" ht="21.75" thickBot="1" x14ac:dyDescent="0.4">
      <c r="A23" s="108">
        <v>21</v>
      </c>
      <c r="B23" s="109">
        <v>44588</v>
      </c>
      <c r="C23" s="110" t="s">
        <v>207</v>
      </c>
      <c r="D23" s="111">
        <v>3230</v>
      </c>
      <c r="E23" s="112">
        <v>700</v>
      </c>
    </row>
    <row r="24" spans="1:5" x14ac:dyDescent="0.35">
      <c r="A24" s="103">
        <v>22</v>
      </c>
      <c r="B24" s="104" t="s">
        <v>209</v>
      </c>
      <c r="C24" s="105" t="s">
        <v>210</v>
      </c>
      <c r="D24" s="106">
        <v>3230</v>
      </c>
      <c r="E24" s="107">
        <v>780</v>
      </c>
    </row>
    <row r="25" spans="1:5" x14ac:dyDescent="0.35">
      <c r="A25" s="87">
        <v>23</v>
      </c>
      <c r="B25" s="88" t="s">
        <v>209</v>
      </c>
      <c r="C25" s="89" t="s">
        <v>211</v>
      </c>
      <c r="D25" s="90">
        <v>3230</v>
      </c>
      <c r="E25" s="91">
        <v>650</v>
      </c>
    </row>
    <row r="26" spans="1:5" x14ac:dyDescent="0.35">
      <c r="A26" s="87">
        <v>24</v>
      </c>
      <c r="B26" s="88" t="s">
        <v>209</v>
      </c>
      <c r="C26" s="89" t="s">
        <v>212</v>
      </c>
      <c r="D26" s="90">
        <v>3230</v>
      </c>
      <c r="E26" s="91">
        <v>3850</v>
      </c>
    </row>
    <row r="27" spans="1:5" x14ac:dyDescent="0.35">
      <c r="A27" s="103">
        <v>25</v>
      </c>
      <c r="B27" s="104" t="s">
        <v>209</v>
      </c>
      <c r="C27" s="105" t="s">
        <v>213</v>
      </c>
      <c r="D27" s="106">
        <v>3230</v>
      </c>
      <c r="E27" s="107">
        <v>3900</v>
      </c>
    </row>
    <row r="28" spans="1:5" x14ac:dyDescent="0.35">
      <c r="A28" s="87">
        <v>26</v>
      </c>
      <c r="B28" s="88" t="s">
        <v>209</v>
      </c>
      <c r="C28" s="89" t="s">
        <v>214</v>
      </c>
      <c r="D28" s="90">
        <v>3790</v>
      </c>
      <c r="E28" s="91">
        <v>8100</v>
      </c>
    </row>
    <row r="29" spans="1:5" x14ac:dyDescent="0.35">
      <c r="A29" s="87">
        <v>27</v>
      </c>
      <c r="B29" s="88" t="s">
        <v>209</v>
      </c>
      <c r="C29" s="89" t="s">
        <v>215</v>
      </c>
      <c r="D29" s="90">
        <v>3230</v>
      </c>
      <c r="E29" s="91">
        <v>550</v>
      </c>
    </row>
    <row r="30" spans="1:5" x14ac:dyDescent="0.35">
      <c r="A30" s="87">
        <v>28</v>
      </c>
      <c r="B30" s="88" t="s">
        <v>209</v>
      </c>
      <c r="C30" s="89" t="s">
        <v>216</v>
      </c>
      <c r="D30" s="90">
        <v>3230</v>
      </c>
      <c r="E30" s="91">
        <v>200</v>
      </c>
    </row>
    <row r="31" spans="1:5" x14ac:dyDescent="0.35">
      <c r="A31" s="87">
        <v>29</v>
      </c>
      <c r="B31" s="88" t="s">
        <v>209</v>
      </c>
      <c r="C31" s="89" t="s">
        <v>217</v>
      </c>
      <c r="D31" s="90">
        <v>3230</v>
      </c>
      <c r="E31" s="91">
        <v>1300</v>
      </c>
    </row>
    <row r="32" spans="1:5" x14ac:dyDescent="0.35">
      <c r="A32" s="87">
        <v>30</v>
      </c>
      <c r="B32" s="88" t="s">
        <v>209</v>
      </c>
      <c r="C32" s="89" t="s">
        <v>218</v>
      </c>
      <c r="D32" s="90">
        <v>3230</v>
      </c>
      <c r="E32" s="91">
        <v>700</v>
      </c>
    </row>
    <row r="33" spans="1:5" x14ac:dyDescent="0.35">
      <c r="A33" s="87">
        <v>31</v>
      </c>
      <c r="B33" s="88" t="s">
        <v>209</v>
      </c>
      <c r="C33" s="89" t="s">
        <v>219</v>
      </c>
      <c r="D33" s="90">
        <v>3230</v>
      </c>
      <c r="E33" s="91">
        <v>800</v>
      </c>
    </row>
    <row r="34" spans="1:5" x14ac:dyDescent="0.35">
      <c r="A34" s="87">
        <v>32</v>
      </c>
      <c r="B34" s="88" t="s">
        <v>209</v>
      </c>
      <c r="C34" s="89" t="s">
        <v>220</v>
      </c>
      <c r="D34" s="90">
        <v>3230</v>
      </c>
      <c r="E34" s="91">
        <v>1500</v>
      </c>
    </row>
    <row r="35" spans="1:5" x14ac:dyDescent="0.35">
      <c r="A35" s="87">
        <v>33</v>
      </c>
      <c r="B35" s="88" t="s">
        <v>209</v>
      </c>
      <c r="C35" s="89" t="s">
        <v>221</v>
      </c>
      <c r="D35" s="90">
        <v>3230</v>
      </c>
      <c r="E35" s="91">
        <v>1550</v>
      </c>
    </row>
    <row r="36" spans="1:5" x14ac:dyDescent="0.35">
      <c r="A36" s="87">
        <v>34</v>
      </c>
      <c r="B36" s="88" t="s">
        <v>209</v>
      </c>
      <c r="C36" s="89" t="s">
        <v>222</v>
      </c>
      <c r="D36" s="90">
        <v>3230</v>
      </c>
      <c r="E36" s="91">
        <v>2950</v>
      </c>
    </row>
    <row r="37" spans="1:5" x14ac:dyDescent="0.35">
      <c r="A37" s="87">
        <v>35</v>
      </c>
      <c r="B37" s="88" t="s">
        <v>209</v>
      </c>
      <c r="C37" s="89" t="s">
        <v>223</v>
      </c>
      <c r="D37" s="90">
        <v>3230</v>
      </c>
      <c r="E37" s="91">
        <v>450</v>
      </c>
    </row>
    <row r="38" spans="1:5" x14ac:dyDescent="0.35">
      <c r="A38" s="87">
        <v>36</v>
      </c>
      <c r="B38" s="88" t="s">
        <v>209</v>
      </c>
      <c r="C38" s="89" t="s">
        <v>224</v>
      </c>
      <c r="D38" s="90">
        <v>3230</v>
      </c>
      <c r="E38" s="91">
        <v>900</v>
      </c>
    </row>
    <row r="39" spans="1:5" x14ac:dyDescent="0.35">
      <c r="A39" s="87">
        <v>37</v>
      </c>
      <c r="B39" s="88" t="s">
        <v>209</v>
      </c>
      <c r="C39" s="89" t="s">
        <v>225</v>
      </c>
      <c r="D39" s="90">
        <v>3230</v>
      </c>
      <c r="E39" s="91">
        <v>1050</v>
      </c>
    </row>
    <row r="40" spans="1:5" x14ac:dyDescent="0.35">
      <c r="A40" s="87">
        <v>38</v>
      </c>
      <c r="B40" s="88" t="s">
        <v>209</v>
      </c>
      <c r="C40" s="89" t="s">
        <v>226</v>
      </c>
      <c r="D40" s="90">
        <v>3230</v>
      </c>
      <c r="E40" s="91">
        <v>1050</v>
      </c>
    </row>
    <row r="41" spans="1:5" x14ac:dyDescent="0.35">
      <c r="A41" s="87">
        <v>39</v>
      </c>
      <c r="B41" s="88" t="s">
        <v>209</v>
      </c>
      <c r="C41" s="89" t="s">
        <v>227</v>
      </c>
      <c r="D41" s="90">
        <v>3230</v>
      </c>
      <c r="E41" s="91">
        <v>1250</v>
      </c>
    </row>
    <row r="42" spans="1:5" x14ac:dyDescent="0.35">
      <c r="A42" s="87">
        <v>40</v>
      </c>
      <c r="B42" s="88" t="s">
        <v>209</v>
      </c>
      <c r="C42" s="89" t="s">
        <v>228</v>
      </c>
      <c r="D42" s="90">
        <v>3230</v>
      </c>
      <c r="E42" s="91">
        <v>1250</v>
      </c>
    </row>
    <row r="43" spans="1:5" x14ac:dyDescent="0.35">
      <c r="A43" s="87">
        <v>41</v>
      </c>
      <c r="B43" s="88" t="s">
        <v>209</v>
      </c>
      <c r="C43" s="89" t="s">
        <v>229</v>
      </c>
      <c r="D43" s="90">
        <v>3230</v>
      </c>
      <c r="E43" s="91">
        <v>1850</v>
      </c>
    </row>
    <row r="44" spans="1:5" x14ac:dyDescent="0.35">
      <c r="A44" s="87">
        <v>42</v>
      </c>
      <c r="B44" s="88" t="s">
        <v>209</v>
      </c>
      <c r="C44" s="89" t="s">
        <v>230</v>
      </c>
      <c r="D44" s="90">
        <v>3230</v>
      </c>
      <c r="E44" s="91">
        <v>2550</v>
      </c>
    </row>
    <row r="45" spans="1:5" x14ac:dyDescent="0.35">
      <c r="A45" s="87">
        <v>43</v>
      </c>
      <c r="B45" s="88" t="s">
        <v>209</v>
      </c>
      <c r="C45" s="89" t="s">
        <v>231</v>
      </c>
      <c r="D45" s="90">
        <v>3230</v>
      </c>
      <c r="E45" s="91">
        <v>3950</v>
      </c>
    </row>
    <row r="46" spans="1:5" x14ac:dyDescent="0.35">
      <c r="A46" s="87">
        <v>44</v>
      </c>
      <c r="B46" s="88" t="s">
        <v>209</v>
      </c>
      <c r="C46" s="89" t="s">
        <v>232</v>
      </c>
      <c r="D46" s="90">
        <v>3230</v>
      </c>
      <c r="E46" s="91">
        <v>4650</v>
      </c>
    </row>
    <row r="47" spans="1:5" x14ac:dyDescent="0.35">
      <c r="A47" s="87">
        <v>45</v>
      </c>
      <c r="B47" s="88" t="s">
        <v>209</v>
      </c>
      <c r="C47" s="89" t="s">
        <v>216</v>
      </c>
      <c r="D47" s="90">
        <v>3230</v>
      </c>
      <c r="E47" s="91">
        <v>100</v>
      </c>
    </row>
    <row r="48" spans="1:5" x14ac:dyDescent="0.35">
      <c r="A48" s="87">
        <v>46</v>
      </c>
      <c r="B48" s="88" t="s">
        <v>209</v>
      </c>
      <c r="C48" s="89" t="s">
        <v>222</v>
      </c>
      <c r="D48" s="90">
        <v>3230</v>
      </c>
      <c r="E48" s="91">
        <v>600</v>
      </c>
    </row>
    <row r="49" spans="1:9" x14ac:dyDescent="0.35">
      <c r="A49" s="87">
        <v>47</v>
      </c>
      <c r="B49" s="88" t="s">
        <v>209</v>
      </c>
      <c r="C49" s="89" t="s">
        <v>233</v>
      </c>
      <c r="D49" s="90">
        <v>3230</v>
      </c>
      <c r="E49" s="91">
        <v>300</v>
      </c>
    </row>
    <row r="50" spans="1:9" x14ac:dyDescent="0.35">
      <c r="A50" s="87">
        <v>48</v>
      </c>
      <c r="B50" s="88" t="s">
        <v>209</v>
      </c>
      <c r="C50" s="89" t="s">
        <v>218</v>
      </c>
      <c r="D50" s="90">
        <v>3230</v>
      </c>
      <c r="E50" s="91">
        <v>700</v>
      </c>
      <c r="I50" s="101"/>
    </row>
    <row r="51" spans="1:9" x14ac:dyDescent="0.35">
      <c r="A51" s="87">
        <v>49</v>
      </c>
      <c r="B51" s="88" t="s">
        <v>209</v>
      </c>
      <c r="C51" s="89" t="s">
        <v>234</v>
      </c>
      <c r="D51" s="90">
        <v>3230</v>
      </c>
      <c r="E51" s="91">
        <v>3200</v>
      </c>
    </row>
    <row r="52" spans="1:9" x14ac:dyDescent="0.35">
      <c r="A52" s="87">
        <v>50</v>
      </c>
      <c r="B52" s="88" t="s">
        <v>209</v>
      </c>
      <c r="C52" s="89" t="s">
        <v>220</v>
      </c>
      <c r="D52" s="90">
        <v>3230</v>
      </c>
      <c r="E52" s="91">
        <v>1850</v>
      </c>
      <c r="I52" s="101"/>
    </row>
    <row r="53" spans="1:9" x14ac:dyDescent="0.35">
      <c r="A53" s="87">
        <v>51</v>
      </c>
      <c r="B53" s="88" t="s">
        <v>209</v>
      </c>
      <c r="C53" s="89" t="s">
        <v>235</v>
      </c>
      <c r="D53" s="90">
        <v>3230</v>
      </c>
      <c r="E53" s="91">
        <v>2200</v>
      </c>
    </row>
    <row r="54" spans="1:9" x14ac:dyDescent="0.35">
      <c r="A54" s="87">
        <v>52</v>
      </c>
      <c r="B54" s="88" t="s">
        <v>209</v>
      </c>
      <c r="C54" s="89" t="s">
        <v>223</v>
      </c>
      <c r="D54" s="90">
        <v>3230</v>
      </c>
      <c r="E54" s="91">
        <v>300</v>
      </c>
    </row>
    <row r="55" spans="1:9" x14ac:dyDescent="0.35">
      <c r="A55" s="87">
        <v>53</v>
      </c>
      <c r="B55" s="88" t="s">
        <v>209</v>
      </c>
      <c r="C55" s="89" t="s">
        <v>224</v>
      </c>
      <c r="D55" s="90">
        <v>3230</v>
      </c>
      <c r="E55" s="91">
        <v>100</v>
      </c>
    </row>
    <row r="56" spans="1:9" x14ac:dyDescent="0.35">
      <c r="A56" s="87">
        <v>54</v>
      </c>
      <c r="B56" s="88" t="s">
        <v>209</v>
      </c>
      <c r="C56" s="89" t="s">
        <v>230</v>
      </c>
      <c r="D56" s="90">
        <v>3230</v>
      </c>
      <c r="E56" s="91">
        <v>1750</v>
      </c>
    </row>
    <row r="57" spans="1:9" x14ac:dyDescent="0.35">
      <c r="A57" s="87">
        <v>55</v>
      </c>
      <c r="B57" s="88" t="s">
        <v>209</v>
      </c>
      <c r="C57" s="89" t="s">
        <v>221</v>
      </c>
      <c r="D57" s="90">
        <v>3230</v>
      </c>
      <c r="E57" s="91">
        <v>1000</v>
      </c>
    </row>
    <row r="58" spans="1:9" x14ac:dyDescent="0.35">
      <c r="A58" s="87">
        <v>57</v>
      </c>
      <c r="B58" s="88" t="s">
        <v>209</v>
      </c>
      <c r="C58" s="89" t="s">
        <v>231</v>
      </c>
      <c r="D58" s="90">
        <v>3230</v>
      </c>
      <c r="E58" s="91">
        <v>3300</v>
      </c>
    </row>
    <row r="59" spans="1:9" x14ac:dyDescent="0.35">
      <c r="A59" s="87">
        <v>58</v>
      </c>
      <c r="B59" s="88" t="s">
        <v>209</v>
      </c>
      <c r="C59" s="89" t="s">
        <v>227</v>
      </c>
      <c r="D59" s="90">
        <v>3230</v>
      </c>
      <c r="E59" s="91">
        <v>800</v>
      </c>
    </row>
    <row r="60" spans="1:9" x14ac:dyDescent="0.35">
      <c r="A60" s="87">
        <v>59</v>
      </c>
      <c r="B60" s="88" t="s">
        <v>209</v>
      </c>
      <c r="C60" s="89" t="s">
        <v>232</v>
      </c>
      <c r="D60" s="90">
        <v>3230</v>
      </c>
      <c r="E60" s="91">
        <v>5150</v>
      </c>
    </row>
    <row r="61" spans="1:9" x14ac:dyDescent="0.35">
      <c r="A61" s="87">
        <v>60</v>
      </c>
      <c r="B61" s="88" t="s">
        <v>209</v>
      </c>
      <c r="C61" s="89" t="s">
        <v>219</v>
      </c>
      <c r="D61" s="90">
        <v>3230</v>
      </c>
      <c r="E61" s="91">
        <v>750</v>
      </c>
    </row>
    <row r="62" spans="1:9" x14ac:dyDescent="0.35">
      <c r="A62" s="87">
        <v>61</v>
      </c>
      <c r="B62" s="88" t="s">
        <v>209</v>
      </c>
      <c r="C62" s="89" t="s">
        <v>226</v>
      </c>
      <c r="D62" s="90">
        <v>3230</v>
      </c>
      <c r="E62" s="91">
        <v>1050</v>
      </c>
    </row>
    <row r="63" spans="1:9" x14ac:dyDescent="0.35">
      <c r="A63" s="87">
        <v>62</v>
      </c>
      <c r="B63" s="88" t="s">
        <v>209</v>
      </c>
      <c r="C63" s="89" t="s">
        <v>229</v>
      </c>
      <c r="D63" s="90">
        <v>3230</v>
      </c>
      <c r="E63" s="91">
        <v>1250</v>
      </c>
    </row>
    <row r="64" spans="1:9" ht="21.75" thickBot="1" x14ac:dyDescent="0.4">
      <c r="A64" s="108">
        <v>63</v>
      </c>
      <c r="B64" s="109" t="s">
        <v>209</v>
      </c>
      <c r="C64" s="110" t="s">
        <v>228</v>
      </c>
      <c r="D64" s="111">
        <v>3230</v>
      </c>
      <c r="E64" s="112">
        <v>400</v>
      </c>
      <c r="I64" s="101"/>
    </row>
    <row r="65" spans="1:5" x14ac:dyDescent="0.35">
      <c r="A65" s="103">
        <v>64</v>
      </c>
      <c r="B65" s="104" t="s">
        <v>236</v>
      </c>
      <c r="C65" s="105" t="s">
        <v>237</v>
      </c>
      <c r="D65" s="106">
        <v>3230</v>
      </c>
      <c r="E65" s="107">
        <v>770</v>
      </c>
    </row>
    <row r="66" spans="1:5" x14ac:dyDescent="0.35">
      <c r="A66" s="87">
        <v>65</v>
      </c>
      <c r="B66" s="88" t="s">
        <v>236</v>
      </c>
      <c r="C66" s="89" t="s">
        <v>238</v>
      </c>
      <c r="D66" s="90">
        <v>3230</v>
      </c>
      <c r="E66" s="91">
        <v>700</v>
      </c>
    </row>
    <row r="67" spans="1:5" x14ac:dyDescent="0.35">
      <c r="A67" s="87">
        <v>66</v>
      </c>
      <c r="B67" s="88" t="s">
        <v>236</v>
      </c>
      <c r="C67" s="89" t="s">
        <v>225</v>
      </c>
      <c r="D67" s="90">
        <v>3230</v>
      </c>
      <c r="E67" s="91">
        <v>1050</v>
      </c>
    </row>
    <row r="68" spans="1:5" x14ac:dyDescent="0.35">
      <c r="A68" s="103">
        <v>67</v>
      </c>
      <c r="B68" s="104" t="s">
        <v>236</v>
      </c>
      <c r="C68" s="105" t="s">
        <v>239</v>
      </c>
      <c r="D68" s="106">
        <v>3230</v>
      </c>
      <c r="E68" s="107">
        <v>700</v>
      </c>
    </row>
    <row r="69" spans="1:5" ht="21" customHeight="1" x14ac:dyDescent="0.35">
      <c r="A69" s="87">
        <v>68</v>
      </c>
      <c r="B69" s="88" t="s">
        <v>236</v>
      </c>
      <c r="C69" s="89" t="s">
        <v>223</v>
      </c>
      <c r="D69" s="90">
        <v>3230</v>
      </c>
      <c r="E69" s="91">
        <v>100</v>
      </c>
    </row>
    <row r="70" spans="1:5" x14ac:dyDescent="0.35">
      <c r="A70" s="87">
        <v>69</v>
      </c>
      <c r="B70" s="88" t="s">
        <v>236</v>
      </c>
      <c r="C70" s="89" t="s">
        <v>213</v>
      </c>
      <c r="D70" s="90">
        <v>3230</v>
      </c>
      <c r="E70" s="91">
        <v>4800</v>
      </c>
    </row>
    <row r="71" spans="1:5" x14ac:dyDescent="0.35">
      <c r="A71" s="87">
        <v>70</v>
      </c>
      <c r="B71" s="88" t="s">
        <v>236</v>
      </c>
      <c r="C71" s="89" t="s">
        <v>215</v>
      </c>
      <c r="D71" s="90">
        <v>3230</v>
      </c>
      <c r="E71" s="91">
        <v>700</v>
      </c>
    </row>
    <row r="72" spans="1:5" x14ac:dyDescent="0.35">
      <c r="A72" s="87">
        <v>71</v>
      </c>
      <c r="B72" s="88" t="s">
        <v>236</v>
      </c>
      <c r="C72" s="89" t="s">
        <v>241</v>
      </c>
      <c r="D72" s="90">
        <v>3420</v>
      </c>
      <c r="E72" s="91">
        <v>6550</v>
      </c>
    </row>
    <row r="73" spans="1:5" x14ac:dyDescent="0.35">
      <c r="A73" s="87">
        <v>72</v>
      </c>
      <c r="B73" s="88" t="s">
        <v>240</v>
      </c>
      <c r="C73" s="89" t="s">
        <v>242</v>
      </c>
      <c r="D73" s="90">
        <v>3230</v>
      </c>
      <c r="E73" s="91">
        <v>100</v>
      </c>
    </row>
    <row r="74" spans="1:5" x14ac:dyDescent="0.35">
      <c r="A74" s="87">
        <v>73</v>
      </c>
      <c r="B74" s="88" t="s">
        <v>240</v>
      </c>
      <c r="C74" s="89" t="s">
        <v>243</v>
      </c>
      <c r="D74" s="90">
        <v>3230</v>
      </c>
      <c r="E74" s="91">
        <v>900</v>
      </c>
    </row>
    <row r="75" spans="1:5" ht="21.75" thickBot="1" x14ac:dyDescent="0.4">
      <c r="A75" s="108">
        <v>74</v>
      </c>
      <c r="B75" s="109" t="s">
        <v>240</v>
      </c>
      <c r="C75" s="110" t="s">
        <v>244</v>
      </c>
      <c r="D75" s="111">
        <v>3770</v>
      </c>
      <c r="E75" s="112">
        <v>2.39</v>
      </c>
    </row>
    <row r="76" spans="1:5" x14ac:dyDescent="0.35">
      <c r="A76" s="103">
        <v>75</v>
      </c>
      <c r="B76" s="104" t="s">
        <v>240</v>
      </c>
      <c r="C76" s="105" t="s">
        <v>251</v>
      </c>
      <c r="D76" s="106">
        <v>3310</v>
      </c>
      <c r="E76" s="107">
        <v>5000</v>
      </c>
    </row>
    <row r="77" spans="1:5" x14ac:dyDescent="0.35">
      <c r="A77" s="87">
        <v>76</v>
      </c>
      <c r="B77" s="88" t="s">
        <v>240</v>
      </c>
      <c r="C77" s="89" t="s">
        <v>245</v>
      </c>
      <c r="D77" s="90">
        <v>3310</v>
      </c>
      <c r="E77" s="91">
        <v>98.25</v>
      </c>
    </row>
    <row r="78" spans="1:5" x14ac:dyDescent="0.35">
      <c r="A78" s="87">
        <v>77</v>
      </c>
      <c r="B78" s="88" t="s">
        <v>240</v>
      </c>
      <c r="C78" s="89" t="s">
        <v>245</v>
      </c>
      <c r="D78" s="90">
        <v>3310</v>
      </c>
      <c r="E78" s="91">
        <v>49.12</v>
      </c>
    </row>
    <row r="79" spans="1:5" x14ac:dyDescent="0.35">
      <c r="A79" s="87">
        <v>78</v>
      </c>
      <c r="B79" s="88" t="s">
        <v>240</v>
      </c>
      <c r="C79" s="89" t="s">
        <v>246</v>
      </c>
      <c r="D79" s="90">
        <v>3210</v>
      </c>
      <c r="E79" s="91">
        <v>887</v>
      </c>
    </row>
    <row r="80" spans="1:5" x14ac:dyDescent="0.35">
      <c r="A80" s="87">
        <v>79</v>
      </c>
      <c r="B80" s="88" t="s">
        <v>240</v>
      </c>
      <c r="C80" s="89" t="s">
        <v>245</v>
      </c>
      <c r="D80" s="90">
        <v>3310</v>
      </c>
      <c r="E80" s="91">
        <v>49.12</v>
      </c>
    </row>
    <row r="81" spans="1:5" x14ac:dyDescent="0.35">
      <c r="A81" s="87">
        <v>80</v>
      </c>
      <c r="B81" s="88" t="s">
        <v>240</v>
      </c>
      <c r="C81" s="89" t="s">
        <v>245</v>
      </c>
      <c r="D81" s="90">
        <v>3310</v>
      </c>
      <c r="E81" s="91">
        <v>98.25</v>
      </c>
    </row>
    <row r="82" spans="1:5" x14ac:dyDescent="0.35">
      <c r="A82" s="87">
        <v>81</v>
      </c>
      <c r="B82" s="88" t="s">
        <v>240</v>
      </c>
      <c r="C82" s="89" t="s">
        <v>245</v>
      </c>
      <c r="D82" s="90">
        <v>3310</v>
      </c>
      <c r="E82" s="91">
        <v>393</v>
      </c>
    </row>
    <row r="83" spans="1:5" x14ac:dyDescent="0.35">
      <c r="A83" s="87">
        <v>82</v>
      </c>
      <c r="B83" s="88" t="s">
        <v>240</v>
      </c>
      <c r="C83" s="89" t="s">
        <v>247</v>
      </c>
      <c r="D83" s="90">
        <v>3210</v>
      </c>
      <c r="E83" s="91">
        <v>2824.52</v>
      </c>
    </row>
    <row r="84" spans="1:5" x14ac:dyDescent="0.35">
      <c r="A84" s="87">
        <v>83</v>
      </c>
      <c r="B84" s="88" t="s">
        <v>240</v>
      </c>
      <c r="C84" s="89" t="s">
        <v>252</v>
      </c>
      <c r="D84" s="90">
        <v>3510</v>
      </c>
      <c r="E84" s="91">
        <v>350</v>
      </c>
    </row>
    <row r="85" spans="1:5" x14ac:dyDescent="0.35">
      <c r="A85" s="87">
        <v>84</v>
      </c>
      <c r="B85" s="88" t="s">
        <v>240</v>
      </c>
      <c r="C85" s="89" t="s">
        <v>249</v>
      </c>
      <c r="D85" s="90">
        <v>3510</v>
      </c>
      <c r="E85" s="91">
        <v>700</v>
      </c>
    </row>
    <row r="86" spans="1:5" x14ac:dyDescent="0.35">
      <c r="A86" s="87">
        <v>85</v>
      </c>
      <c r="B86" s="88" t="s">
        <v>240</v>
      </c>
      <c r="C86" s="89" t="s">
        <v>250</v>
      </c>
      <c r="D86" s="90">
        <v>3510</v>
      </c>
      <c r="E86" s="91">
        <v>1000</v>
      </c>
    </row>
    <row r="87" spans="1:5" x14ac:dyDescent="0.35">
      <c r="A87" s="87">
        <v>86</v>
      </c>
      <c r="B87" s="88" t="s">
        <v>240</v>
      </c>
      <c r="C87" s="89" t="s">
        <v>247</v>
      </c>
      <c r="D87" s="90">
        <v>3210</v>
      </c>
      <c r="E87" s="91">
        <v>1070.8900000000001</v>
      </c>
    </row>
    <row r="88" spans="1:5" x14ac:dyDescent="0.35">
      <c r="A88" s="87">
        <v>87</v>
      </c>
      <c r="B88" s="88" t="s">
        <v>240</v>
      </c>
      <c r="C88" s="89" t="s">
        <v>245</v>
      </c>
      <c r="D88" s="90">
        <v>3310</v>
      </c>
      <c r="E88" s="91">
        <v>98.25</v>
      </c>
    </row>
    <row r="89" spans="1:5" x14ac:dyDescent="0.35">
      <c r="A89" s="87">
        <v>88</v>
      </c>
      <c r="B89" s="88" t="s">
        <v>240</v>
      </c>
      <c r="C89" s="89" t="s">
        <v>248</v>
      </c>
      <c r="D89" s="90">
        <v>3510</v>
      </c>
      <c r="E89" s="91">
        <v>500</v>
      </c>
    </row>
    <row r="90" spans="1:5" x14ac:dyDescent="0.35">
      <c r="A90" s="87">
        <v>89</v>
      </c>
      <c r="B90" s="88" t="s">
        <v>240</v>
      </c>
      <c r="C90" s="89" t="s">
        <v>245</v>
      </c>
      <c r="D90" s="90">
        <v>3310</v>
      </c>
      <c r="E90" s="91">
        <v>147.37</v>
      </c>
    </row>
    <row r="91" spans="1:5" x14ac:dyDescent="0.35">
      <c r="A91" s="87">
        <v>90</v>
      </c>
      <c r="B91" s="88" t="s">
        <v>240</v>
      </c>
      <c r="C91" s="89" t="s">
        <v>245</v>
      </c>
      <c r="D91" s="90">
        <v>3310</v>
      </c>
      <c r="E91" s="91">
        <v>393</v>
      </c>
    </row>
    <row r="92" spans="1:5" ht="21.75" thickBot="1" x14ac:dyDescent="0.4">
      <c r="A92" s="108">
        <v>91</v>
      </c>
      <c r="B92" s="109" t="s">
        <v>240</v>
      </c>
      <c r="C92" s="110" t="s">
        <v>253</v>
      </c>
      <c r="D92" s="111">
        <v>3120</v>
      </c>
      <c r="E92" s="112">
        <v>25249</v>
      </c>
    </row>
    <row r="93" spans="1:5" x14ac:dyDescent="0.35">
      <c r="A93" s="103">
        <v>92</v>
      </c>
      <c r="B93" s="104" t="s">
        <v>255</v>
      </c>
      <c r="C93" s="105" t="s">
        <v>16</v>
      </c>
      <c r="D93" s="106">
        <v>3000</v>
      </c>
      <c r="E93" s="107">
        <v>2534.08</v>
      </c>
    </row>
    <row r="94" spans="1:5" x14ac:dyDescent="0.35">
      <c r="A94" s="87">
        <v>93</v>
      </c>
      <c r="B94" s="88" t="s">
        <v>255</v>
      </c>
      <c r="C94" s="89" t="s">
        <v>245</v>
      </c>
      <c r="D94" s="90">
        <v>3310</v>
      </c>
      <c r="E94" s="91">
        <v>49.12</v>
      </c>
    </row>
    <row r="95" spans="1:5" x14ac:dyDescent="0.35">
      <c r="A95" s="87">
        <v>94</v>
      </c>
      <c r="B95" s="88" t="s">
        <v>283</v>
      </c>
      <c r="C95" s="89" t="s">
        <v>245</v>
      </c>
      <c r="D95" s="90">
        <v>3310</v>
      </c>
      <c r="E95" s="102">
        <v>98.25</v>
      </c>
    </row>
    <row r="96" spans="1:5" x14ac:dyDescent="0.35">
      <c r="A96" s="103">
        <v>95</v>
      </c>
      <c r="B96" s="104" t="s">
        <v>255</v>
      </c>
      <c r="C96" s="105" t="s">
        <v>245</v>
      </c>
      <c r="D96" s="106">
        <v>3310</v>
      </c>
      <c r="E96" s="107">
        <v>98.25</v>
      </c>
    </row>
    <row r="97" spans="1:5" x14ac:dyDescent="0.35">
      <c r="A97" s="87">
        <v>96</v>
      </c>
      <c r="B97" s="88" t="s">
        <v>255</v>
      </c>
      <c r="C97" s="89" t="s">
        <v>256</v>
      </c>
      <c r="D97" s="90">
        <v>3130</v>
      </c>
      <c r="E97" s="91">
        <v>3401.37</v>
      </c>
    </row>
    <row r="98" spans="1:5" x14ac:dyDescent="0.35">
      <c r="A98" s="87">
        <v>97</v>
      </c>
      <c r="B98" s="88" t="s">
        <v>255</v>
      </c>
      <c r="C98" s="89" t="s">
        <v>265</v>
      </c>
      <c r="D98" s="90">
        <v>3210</v>
      </c>
      <c r="E98" s="101">
        <v>130</v>
      </c>
    </row>
    <row r="99" spans="1:5" x14ac:dyDescent="0.35">
      <c r="A99" s="87">
        <v>98</v>
      </c>
      <c r="B99" s="88" t="s">
        <v>255</v>
      </c>
      <c r="C99" s="89" t="s">
        <v>264</v>
      </c>
      <c r="D99" s="90">
        <v>3210</v>
      </c>
      <c r="E99" s="91">
        <v>130</v>
      </c>
    </row>
    <row r="100" spans="1:5" x14ac:dyDescent="0.35">
      <c r="A100" s="87">
        <v>99</v>
      </c>
      <c r="B100" s="88" t="s">
        <v>255</v>
      </c>
      <c r="C100" s="89" t="s">
        <v>266</v>
      </c>
      <c r="D100" s="90">
        <v>3520</v>
      </c>
      <c r="E100" s="91">
        <v>380</v>
      </c>
    </row>
    <row r="101" spans="1:5" x14ac:dyDescent="0.35">
      <c r="A101" s="87">
        <v>100</v>
      </c>
      <c r="B101" s="88" t="s">
        <v>255</v>
      </c>
      <c r="C101" s="89" t="s">
        <v>267</v>
      </c>
      <c r="D101" s="90">
        <v>3520</v>
      </c>
      <c r="E101" s="91">
        <v>380</v>
      </c>
    </row>
    <row r="102" spans="1:5" x14ac:dyDescent="0.35">
      <c r="A102" s="87">
        <v>101</v>
      </c>
      <c r="B102" s="88" t="s">
        <v>255</v>
      </c>
      <c r="C102" s="89" t="s">
        <v>268</v>
      </c>
      <c r="D102" s="90">
        <v>3520</v>
      </c>
      <c r="E102" s="91">
        <v>760</v>
      </c>
    </row>
    <row r="103" spans="1:5" x14ac:dyDescent="0.35">
      <c r="A103" s="87">
        <v>102</v>
      </c>
      <c r="B103" s="88" t="s">
        <v>255</v>
      </c>
      <c r="C103" s="89" t="s">
        <v>244</v>
      </c>
      <c r="D103" s="90">
        <v>3770</v>
      </c>
      <c r="E103" s="91">
        <v>1.79</v>
      </c>
    </row>
    <row r="104" spans="1:5" x14ac:dyDescent="0.35">
      <c r="A104" s="87">
        <v>103</v>
      </c>
      <c r="B104" s="88" t="s">
        <v>255</v>
      </c>
      <c r="C104" s="89" t="s">
        <v>245</v>
      </c>
      <c r="D104" s="90">
        <v>3310</v>
      </c>
      <c r="E104" s="91">
        <v>49.12</v>
      </c>
    </row>
    <row r="105" spans="1:5" x14ac:dyDescent="0.35">
      <c r="A105" s="87">
        <v>104</v>
      </c>
      <c r="B105" s="88" t="s">
        <v>255</v>
      </c>
      <c r="C105" s="89" t="s">
        <v>257</v>
      </c>
      <c r="D105" s="90">
        <v>3210</v>
      </c>
      <c r="E105" s="91">
        <v>130</v>
      </c>
    </row>
    <row r="106" spans="1:5" x14ac:dyDescent="0.35">
      <c r="A106" s="87">
        <v>105</v>
      </c>
      <c r="B106" s="88" t="s">
        <v>255</v>
      </c>
      <c r="C106" s="89" t="s">
        <v>269</v>
      </c>
      <c r="D106" s="90">
        <v>3520</v>
      </c>
      <c r="E106" s="91">
        <v>380</v>
      </c>
    </row>
    <row r="107" spans="1:5" x14ac:dyDescent="0.35">
      <c r="A107" s="87">
        <v>106</v>
      </c>
      <c r="B107" s="88" t="s">
        <v>255</v>
      </c>
      <c r="C107" s="89" t="s">
        <v>270</v>
      </c>
      <c r="D107" s="90">
        <v>3520</v>
      </c>
      <c r="E107" s="91">
        <v>380</v>
      </c>
    </row>
    <row r="108" spans="1:5" x14ac:dyDescent="0.35">
      <c r="A108" s="87">
        <v>107</v>
      </c>
      <c r="B108" s="88" t="s">
        <v>255</v>
      </c>
      <c r="C108" s="89" t="s">
        <v>258</v>
      </c>
      <c r="D108" s="90">
        <v>3210</v>
      </c>
      <c r="E108" s="91">
        <v>1320</v>
      </c>
    </row>
    <row r="109" spans="1:5" x14ac:dyDescent="0.35">
      <c r="A109" s="87">
        <v>108</v>
      </c>
      <c r="B109" s="88" t="s">
        <v>255</v>
      </c>
      <c r="C109" s="89" t="s">
        <v>259</v>
      </c>
      <c r="D109" s="90">
        <v>3210</v>
      </c>
      <c r="E109" s="91">
        <v>130</v>
      </c>
    </row>
    <row r="110" spans="1:5" x14ac:dyDescent="0.35">
      <c r="A110" s="87">
        <v>109</v>
      </c>
      <c r="B110" s="88" t="s">
        <v>255</v>
      </c>
      <c r="C110" s="89" t="s">
        <v>245</v>
      </c>
      <c r="D110" s="90">
        <v>3310</v>
      </c>
      <c r="E110" s="91">
        <v>147.37</v>
      </c>
    </row>
    <row r="111" spans="1:5" x14ac:dyDescent="0.35">
      <c r="A111" s="87">
        <v>110</v>
      </c>
      <c r="B111" s="88" t="s">
        <v>255</v>
      </c>
      <c r="C111" s="89" t="s">
        <v>271</v>
      </c>
      <c r="D111" s="90">
        <v>3520</v>
      </c>
      <c r="E111" s="91">
        <v>380</v>
      </c>
    </row>
    <row r="112" spans="1:5" x14ac:dyDescent="0.35">
      <c r="A112" s="87">
        <v>111</v>
      </c>
      <c r="B112" s="88" t="s">
        <v>255</v>
      </c>
      <c r="C112" s="89" t="s">
        <v>260</v>
      </c>
      <c r="D112" s="90">
        <v>3210</v>
      </c>
      <c r="E112" s="91">
        <v>1510</v>
      </c>
    </row>
    <row r="113" spans="1:9" x14ac:dyDescent="0.35">
      <c r="A113" s="87">
        <v>112</v>
      </c>
      <c r="B113" s="88" t="s">
        <v>255</v>
      </c>
      <c r="C113" s="89" t="s">
        <v>261</v>
      </c>
      <c r="D113" s="90">
        <v>3310</v>
      </c>
      <c r="E113" s="91">
        <v>50000</v>
      </c>
    </row>
    <row r="114" spans="1:9" x14ac:dyDescent="0.35">
      <c r="A114" s="87">
        <v>113</v>
      </c>
      <c r="B114" s="88" t="s">
        <v>255</v>
      </c>
      <c r="C114" s="89" t="s">
        <v>262</v>
      </c>
      <c r="D114" s="90">
        <v>3210</v>
      </c>
      <c r="E114" s="91">
        <v>230</v>
      </c>
    </row>
    <row r="115" spans="1:9" x14ac:dyDescent="0.35">
      <c r="A115" s="87">
        <v>114</v>
      </c>
      <c r="B115" s="88" t="s">
        <v>255</v>
      </c>
      <c r="C115" s="89" t="s">
        <v>272</v>
      </c>
      <c r="D115" s="90">
        <v>3520</v>
      </c>
      <c r="E115" s="91">
        <v>380</v>
      </c>
    </row>
    <row r="116" spans="1:9" x14ac:dyDescent="0.35">
      <c r="A116" s="87">
        <v>115</v>
      </c>
      <c r="B116" s="88" t="s">
        <v>255</v>
      </c>
      <c r="C116" s="89" t="s">
        <v>273</v>
      </c>
      <c r="D116" s="90">
        <v>3520</v>
      </c>
      <c r="E116" s="91">
        <v>380</v>
      </c>
    </row>
    <row r="117" spans="1:9" x14ac:dyDescent="0.35">
      <c r="A117" s="87">
        <v>116</v>
      </c>
      <c r="B117" s="88" t="s">
        <v>255</v>
      </c>
      <c r="C117" s="89" t="s">
        <v>285</v>
      </c>
      <c r="D117" s="90">
        <v>3510</v>
      </c>
      <c r="E117" s="91">
        <v>800</v>
      </c>
      <c r="I117" s="101"/>
    </row>
    <row r="118" spans="1:9" x14ac:dyDescent="0.35">
      <c r="A118" s="87">
        <v>117</v>
      </c>
      <c r="B118" s="88" t="s">
        <v>255</v>
      </c>
      <c r="C118" s="89" t="s">
        <v>274</v>
      </c>
      <c r="D118" s="90">
        <v>3510</v>
      </c>
      <c r="E118" s="91">
        <v>175</v>
      </c>
    </row>
    <row r="119" spans="1:9" x14ac:dyDescent="0.35">
      <c r="A119" s="87">
        <v>118</v>
      </c>
      <c r="B119" s="88" t="s">
        <v>255</v>
      </c>
      <c r="C119" s="89" t="s">
        <v>245</v>
      </c>
      <c r="D119" s="90">
        <v>3310</v>
      </c>
      <c r="E119" s="91">
        <v>343.87</v>
      </c>
    </row>
    <row r="120" spans="1:9" x14ac:dyDescent="0.35">
      <c r="A120" s="87">
        <v>119</v>
      </c>
      <c r="B120" s="88" t="s">
        <v>255</v>
      </c>
      <c r="C120" s="89" t="s">
        <v>275</v>
      </c>
      <c r="D120" s="90">
        <v>3510</v>
      </c>
      <c r="E120" s="91">
        <v>475</v>
      </c>
    </row>
    <row r="121" spans="1:9" x14ac:dyDescent="0.35">
      <c r="A121" s="87">
        <v>120</v>
      </c>
      <c r="B121" s="88" t="s">
        <v>255</v>
      </c>
      <c r="C121" s="89" t="s">
        <v>282</v>
      </c>
      <c r="D121" s="90">
        <v>3720</v>
      </c>
      <c r="E121" s="91">
        <v>2163.14</v>
      </c>
      <c r="I121" s="101"/>
    </row>
    <row r="122" spans="1:9" x14ac:dyDescent="0.35">
      <c r="A122" s="87">
        <v>121</v>
      </c>
      <c r="B122" s="88" t="s">
        <v>255</v>
      </c>
      <c r="C122" s="89" t="s">
        <v>263</v>
      </c>
      <c r="D122" s="90">
        <v>3210</v>
      </c>
      <c r="E122" s="91">
        <v>930</v>
      </c>
    </row>
    <row r="123" spans="1:9" x14ac:dyDescent="0.35">
      <c r="A123" s="87">
        <v>122</v>
      </c>
      <c r="B123" s="88" t="s">
        <v>255</v>
      </c>
      <c r="C123" s="89" t="s">
        <v>211</v>
      </c>
      <c r="D123" s="90">
        <v>3210</v>
      </c>
      <c r="E123" s="91">
        <v>1660</v>
      </c>
    </row>
    <row r="124" spans="1:9" x14ac:dyDescent="0.35">
      <c r="A124" s="87">
        <v>123</v>
      </c>
      <c r="B124" s="88" t="s">
        <v>255</v>
      </c>
      <c r="C124" s="89" t="s">
        <v>276</v>
      </c>
      <c r="D124" s="90">
        <v>3510</v>
      </c>
      <c r="E124" s="91">
        <v>175</v>
      </c>
    </row>
    <row r="125" spans="1:9" x14ac:dyDescent="0.35">
      <c r="A125" s="87">
        <v>124</v>
      </c>
      <c r="B125" s="88" t="s">
        <v>255</v>
      </c>
      <c r="C125" s="89" t="s">
        <v>277</v>
      </c>
      <c r="D125" s="90">
        <v>3250</v>
      </c>
      <c r="E125" s="91">
        <v>5120</v>
      </c>
    </row>
    <row r="126" spans="1:9" x14ac:dyDescent="0.35">
      <c r="A126" s="87">
        <v>125</v>
      </c>
      <c r="B126" s="88" t="s">
        <v>255</v>
      </c>
      <c r="C126" s="89" t="s">
        <v>245</v>
      </c>
      <c r="D126" s="90">
        <v>3310</v>
      </c>
      <c r="E126" s="91">
        <v>196.5</v>
      </c>
    </row>
    <row r="127" spans="1:9" x14ac:dyDescent="0.35">
      <c r="A127" s="87">
        <v>126</v>
      </c>
      <c r="B127" s="88" t="s">
        <v>255</v>
      </c>
      <c r="C127" s="89" t="s">
        <v>278</v>
      </c>
      <c r="D127" s="90">
        <v>3510</v>
      </c>
      <c r="E127" s="91">
        <v>200</v>
      </c>
    </row>
    <row r="128" spans="1:9" x14ac:dyDescent="0.35">
      <c r="A128" s="87">
        <v>127</v>
      </c>
      <c r="B128" s="88" t="s">
        <v>255</v>
      </c>
      <c r="C128" s="89" t="s">
        <v>279</v>
      </c>
      <c r="D128" s="90">
        <v>3510</v>
      </c>
      <c r="E128" s="91">
        <v>200</v>
      </c>
    </row>
    <row r="129" spans="1:5" x14ac:dyDescent="0.35">
      <c r="A129" s="87">
        <v>128</v>
      </c>
      <c r="B129" s="88" t="s">
        <v>255</v>
      </c>
      <c r="C129" s="89" t="s">
        <v>280</v>
      </c>
      <c r="D129" s="90">
        <v>3510</v>
      </c>
      <c r="E129" s="91">
        <v>325</v>
      </c>
    </row>
    <row r="130" spans="1:5" x14ac:dyDescent="0.35">
      <c r="A130" s="87">
        <v>129</v>
      </c>
      <c r="B130" s="88" t="s">
        <v>255</v>
      </c>
      <c r="C130" s="89" t="s">
        <v>281</v>
      </c>
      <c r="D130" s="90">
        <v>3510</v>
      </c>
      <c r="E130" s="91">
        <v>325</v>
      </c>
    </row>
    <row r="131" spans="1:5" ht="21.75" thickBot="1" x14ac:dyDescent="0.4">
      <c r="A131" s="108">
        <v>130</v>
      </c>
      <c r="B131" s="109" t="s">
        <v>255</v>
      </c>
      <c r="C131" s="110" t="s">
        <v>245</v>
      </c>
      <c r="D131" s="111">
        <v>3310</v>
      </c>
      <c r="E131" s="112">
        <v>294.75</v>
      </c>
    </row>
    <row r="132" spans="1:5" x14ac:dyDescent="0.35">
      <c r="A132" s="103">
        <v>131</v>
      </c>
      <c r="B132" s="104" t="s">
        <v>283</v>
      </c>
      <c r="C132" s="105" t="s">
        <v>16</v>
      </c>
      <c r="D132" s="106">
        <v>3000</v>
      </c>
      <c r="E132" s="107">
        <v>23298.06</v>
      </c>
    </row>
    <row r="133" spans="1:5" x14ac:dyDescent="0.35">
      <c r="A133" s="87">
        <v>132</v>
      </c>
      <c r="B133" s="88" t="s">
        <v>283</v>
      </c>
      <c r="C133" s="89" t="s">
        <v>293</v>
      </c>
      <c r="D133" s="90">
        <v>3510</v>
      </c>
      <c r="E133" s="91">
        <v>500</v>
      </c>
    </row>
    <row r="134" spans="1:5" x14ac:dyDescent="0.35">
      <c r="A134" s="87">
        <v>133</v>
      </c>
      <c r="B134" s="88" t="s">
        <v>283</v>
      </c>
      <c r="C134" s="89" t="s">
        <v>294</v>
      </c>
      <c r="D134" s="90">
        <v>3250</v>
      </c>
      <c r="E134" s="91">
        <v>14020.21</v>
      </c>
    </row>
    <row r="135" spans="1:5" x14ac:dyDescent="0.35">
      <c r="A135" s="103">
        <v>134</v>
      </c>
      <c r="B135" s="104" t="s">
        <v>283</v>
      </c>
      <c r="C135" s="105" t="s">
        <v>215</v>
      </c>
      <c r="D135" s="106">
        <v>3210</v>
      </c>
      <c r="E135" s="107">
        <v>1640</v>
      </c>
    </row>
    <row r="136" spans="1:5" x14ac:dyDescent="0.35">
      <c r="A136" s="87">
        <v>135</v>
      </c>
      <c r="B136" s="88" t="s">
        <v>283</v>
      </c>
      <c r="C136" s="89" t="s">
        <v>203</v>
      </c>
      <c r="D136" s="90">
        <v>3210</v>
      </c>
      <c r="E136" s="91">
        <v>130</v>
      </c>
    </row>
    <row r="137" spans="1:5" x14ac:dyDescent="0.35">
      <c r="A137" s="87">
        <v>136</v>
      </c>
      <c r="B137" s="88" t="s">
        <v>283</v>
      </c>
      <c r="C137" s="89" t="s">
        <v>286</v>
      </c>
      <c r="D137" s="90">
        <v>3210</v>
      </c>
      <c r="E137" s="91">
        <v>130</v>
      </c>
    </row>
    <row r="138" spans="1:5" x14ac:dyDescent="0.35">
      <c r="A138" s="87">
        <v>137</v>
      </c>
      <c r="B138" s="88" t="s">
        <v>283</v>
      </c>
      <c r="C138" s="89" t="s">
        <v>221</v>
      </c>
      <c r="D138" s="90">
        <v>3210</v>
      </c>
      <c r="E138" s="91">
        <v>130</v>
      </c>
    </row>
    <row r="139" spans="1:5" x14ac:dyDescent="0.35">
      <c r="A139" s="87">
        <v>138</v>
      </c>
      <c r="B139" s="88" t="s">
        <v>283</v>
      </c>
      <c r="C139" s="89" t="s">
        <v>233</v>
      </c>
      <c r="D139" s="90">
        <v>3210</v>
      </c>
      <c r="E139" s="91">
        <v>130</v>
      </c>
    </row>
    <row r="140" spans="1:5" x14ac:dyDescent="0.35">
      <c r="A140" s="87">
        <v>139</v>
      </c>
      <c r="B140" s="88" t="s">
        <v>283</v>
      </c>
      <c r="C140" s="89" t="s">
        <v>287</v>
      </c>
      <c r="D140" s="90">
        <v>3210</v>
      </c>
      <c r="E140" s="91">
        <v>130</v>
      </c>
    </row>
    <row r="141" spans="1:5" x14ac:dyDescent="0.35">
      <c r="A141" s="87">
        <v>140</v>
      </c>
      <c r="B141" s="88" t="s">
        <v>283</v>
      </c>
      <c r="C141" s="89" t="s">
        <v>288</v>
      </c>
      <c r="D141" s="90">
        <v>3210</v>
      </c>
      <c r="E141" s="91">
        <v>200</v>
      </c>
    </row>
    <row r="142" spans="1:5" x14ac:dyDescent="0.35">
      <c r="A142" s="87">
        <v>141</v>
      </c>
      <c r="B142" s="88" t="s">
        <v>283</v>
      </c>
      <c r="C142" s="89" t="s">
        <v>289</v>
      </c>
      <c r="D142" s="90">
        <v>3210</v>
      </c>
      <c r="E142" s="91">
        <v>260</v>
      </c>
    </row>
    <row r="143" spans="1:5" x14ac:dyDescent="0.35">
      <c r="A143" s="87">
        <v>142</v>
      </c>
      <c r="B143" s="88" t="s">
        <v>283</v>
      </c>
      <c r="C143" s="89" t="s">
        <v>218</v>
      </c>
      <c r="D143" s="90">
        <v>3210</v>
      </c>
      <c r="E143" s="91">
        <v>390</v>
      </c>
    </row>
    <row r="144" spans="1:5" x14ac:dyDescent="0.35">
      <c r="A144" s="87">
        <v>143</v>
      </c>
      <c r="B144" s="88" t="s">
        <v>283</v>
      </c>
      <c r="C144" s="89" t="s">
        <v>290</v>
      </c>
      <c r="D144" s="90">
        <v>3210</v>
      </c>
      <c r="E144" s="91">
        <v>500</v>
      </c>
    </row>
    <row r="145" spans="1:9" x14ac:dyDescent="0.35">
      <c r="A145" s="87">
        <v>144</v>
      </c>
      <c r="B145" s="88" t="s">
        <v>283</v>
      </c>
      <c r="C145" s="89" t="s">
        <v>222</v>
      </c>
      <c r="D145" s="90">
        <v>3210</v>
      </c>
      <c r="E145" s="91">
        <v>1050</v>
      </c>
    </row>
    <row r="146" spans="1:9" x14ac:dyDescent="0.35">
      <c r="A146" s="87">
        <v>145</v>
      </c>
      <c r="B146" s="88" t="s">
        <v>283</v>
      </c>
      <c r="C146" s="89" t="s">
        <v>234</v>
      </c>
      <c r="D146" s="90">
        <v>3210</v>
      </c>
      <c r="E146" s="91">
        <v>1130</v>
      </c>
    </row>
    <row r="147" spans="1:9" x14ac:dyDescent="0.35">
      <c r="A147" s="87">
        <v>146</v>
      </c>
      <c r="B147" s="88" t="s">
        <v>283</v>
      </c>
      <c r="C147" s="89" t="s">
        <v>216</v>
      </c>
      <c r="D147" s="90">
        <v>3210</v>
      </c>
      <c r="E147" s="91">
        <v>2590</v>
      </c>
    </row>
    <row r="148" spans="1:9" x14ac:dyDescent="0.35">
      <c r="A148" s="87">
        <v>147</v>
      </c>
      <c r="B148" s="88" t="s">
        <v>283</v>
      </c>
      <c r="C148" s="89" t="s">
        <v>226</v>
      </c>
      <c r="D148" s="90">
        <v>3210</v>
      </c>
      <c r="E148" s="91">
        <v>70</v>
      </c>
      <c r="I148" s="101"/>
    </row>
    <row r="149" spans="1:9" x14ac:dyDescent="0.35">
      <c r="A149" s="87">
        <v>148</v>
      </c>
      <c r="B149" s="88" t="s">
        <v>283</v>
      </c>
      <c r="C149" s="89" t="s">
        <v>229</v>
      </c>
      <c r="D149" s="90">
        <v>3210</v>
      </c>
      <c r="E149" s="91">
        <v>100</v>
      </c>
    </row>
    <row r="150" spans="1:9" x14ac:dyDescent="0.35">
      <c r="A150" s="87">
        <v>149</v>
      </c>
      <c r="B150" s="88" t="s">
        <v>283</v>
      </c>
      <c r="C150" s="89" t="s">
        <v>291</v>
      </c>
      <c r="D150" s="90">
        <v>3210</v>
      </c>
      <c r="E150" s="91">
        <v>330</v>
      </c>
    </row>
    <row r="151" spans="1:9" x14ac:dyDescent="0.35">
      <c r="A151" s="87">
        <v>150</v>
      </c>
      <c r="B151" s="88" t="s">
        <v>283</v>
      </c>
      <c r="C151" s="89" t="s">
        <v>228</v>
      </c>
      <c r="D151" s="90">
        <v>3210</v>
      </c>
      <c r="E151" s="91">
        <v>570</v>
      </c>
    </row>
    <row r="152" spans="1:9" x14ac:dyDescent="0.35">
      <c r="A152" s="87">
        <v>151</v>
      </c>
      <c r="B152" s="88" t="s">
        <v>283</v>
      </c>
      <c r="C152" s="89" t="s">
        <v>232</v>
      </c>
      <c r="D152" s="90">
        <v>3210</v>
      </c>
      <c r="E152" s="91">
        <v>1100</v>
      </c>
    </row>
    <row r="153" spans="1:9" x14ac:dyDescent="0.35">
      <c r="A153" s="87">
        <v>152</v>
      </c>
      <c r="B153" s="88" t="s">
        <v>283</v>
      </c>
      <c r="C153" s="89" t="s">
        <v>245</v>
      </c>
      <c r="D153" s="90">
        <v>3310</v>
      </c>
      <c r="E153" s="91">
        <v>19.649999999999999</v>
      </c>
    </row>
    <row r="154" spans="1:9" x14ac:dyDescent="0.35">
      <c r="A154" s="87">
        <v>153</v>
      </c>
      <c r="B154" s="88" t="s">
        <v>283</v>
      </c>
      <c r="C154" s="89" t="s">
        <v>245</v>
      </c>
      <c r="D154" s="90">
        <v>3310</v>
      </c>
      <c r="E154" s="91">
        <v>68.77</v>
      </c>
    </row>
    <row r="155" spans="1:9" x14ac:dyDescent="0.35">
      <c r="A155" s="87">
        <v>154</v>
      </c>
      <c r="B155" s="88" t="s">
        <v>283</v>
      </c>
      <c r="C155" s="89" t="s">
        <v>245</v>
      </c>
      <c r="D155" s="90">
        <v>3310</v>
      </c>
      <c r="E155" s="91">
        <v>49.12</v>
      </c>
    </row>
    <row r="156" spans="1:9" x14ac:dyDescent="0.35">
      <c r="A156" s="87">
        <v>155</v>
      </c>
      <c r="B156" s="88" t="s">
        <v>283</v>
      </c>
      <c r="C156" s="89" t="s">
        <v>245</v>
      </c>
      <c r="D156" s="90">
        <v>3310</v>
      </c>
      <c r="E156" s="91">
        <v>147.37</v>
      </c>
    </row>
    <row r="157" spans="1:9" x14ac:dyDescent="0.35">
      <c r="A157" s="87">
        <v>156</v>
      </c>
      <c r="B157" s="88" t="s">
        <v>283</v>
      </c>
      <c r="C157" s="89" t="s">
        <v>292</v>
      </c>
      <c r="D157" s="90">
        <v>3110</v>
      </c>
      <c r="E157" s="91">
        <v>10000</v>
      </c>
    </row>
    <row r="158" spans="1:9" x14ac:dyDescent="0.35">
      <c r="A158" s="87">
        <v>157</v>
      </c>
      <c r="B158" s="88" t="s">
        <v>283</v>
      </c>
      <c r="C158" s="89" t="s">
        <v>297</v>
      </c>
      <c r="D158" s="90">
        <v>3510</v>
      </c>
      <c r="E158" s="91">
        <v>575</v>
      </c>
    </row>
    <row r="159" spans="1:9" x14ac:dyDescent="0.35">
      <c r="A159" s="87">
        <v>158</v>
      </c>
      <c r="B159" s="88" t="s">
        <v>283</v>
      </c>
      <c r="C159" s="89" t="s">
        <v>245</v>
      </c>
      <c r="D159" s="90">
        <v>3310</v>
      </c>
      <c r="E159" s="91">
        <v>98.25</v>
      </c>
    </row>
    <row r="160" spans="1:9" x14ac:dyDescent="0.35">
      <c r="A160" s="87">
        <v>159</v>
      </c>
      <c r="B160" s="88" t="s">
        <v>283</v>
      </c>
      <c r="C160" s="89" t="s">
        <v>296</v>
      </c>
      <c r="D160" s="90">
        <v>3520</v>
      </c>
      <c r="E160" s="91">
        <v>380</v>
      </c>
    </row>
    <row r="161" spans="1:5" ht="21.75" thickBot="1" x14ac:dyDescent="0.4">
      <c r="A161" s="108">
        <v>160</v>
      </c>
      <c r="B161" s="109" t="s">
        <v>283</v>
      </c>
      <c r="C161" s="110" t="s">
        <v>295</v>
      </c>
      <c r="D161" s="111">
        <v>3120</v>
      </c>
      <c r="E161" s="112">
        <v>51200</v>
      </c>
    </row>
    <row r="162" spans="1:5" x14ac:dyDescent="0.35">
      <c r="A162" s="103">
        <v>161</v>
      </c>
      <c r="B162" s="104" t="s">
        <v>298</v>
      </c>
      <c r="C162" s="105" t="s">
        <v>245</v>
      </c>
      <c r="D162" s="106">
        <v>3310</v>
      </c>
      <c r="E162" s="107">
        <v>196.5</v>
      </c>
    </row>
    <row r="163" spans="1:5" x14ac:dyDescent="0.35">
      <c r="A163" s="87">
        <v>162</v>
      </c>
      <c r="B163" s="88" t="s">
        <v>298</v>
      </c>
      <c r="C163" s="89" t="s">
        <v>294</v>
      </c>
      <c r="D163" s="90">
        <v>3250</v>
      </c>
      <c r="E163" s="91">
        <v>11495.13</v>
      </c>
    </row>
    <row r="164" spans="1:5" x14ac:dyDescent="0.35">
      <c r="A164" s="87">
        <v>163</v>
      </c>
      <c r="B164" s="88" t="s">
        <v>298</v>
      </c>
      <c r="C164" s="89" t="s">
        <v>300</v>
      </c>
      <c r="D164" s="90">
        <v>3230</v>
      </c>
      <c r="E164" s="91">
        <v>100</v>
      </c>
    </row>
    <row r="165" spans="1:5" x14ac:dyDescent="0.35">
      <c r="A165" s="103">
        <v>164</v>
      </c>
      <c r="B165" s="104" t="s">
        <v>298</v>
      </c>
      <c r="C165" s="105" t="s">
        <v>299</v>
      </c>
      <c r="D165" s="106">
        <v>3210</v>
      </c>
      <c r="E165" s="107">
        <v>470</v>
      </c>
    </row>
    <row r="166" spans="1:5" x14ac:dyDescent="0.35">
      <c r="A166" s="87">
        <v>165</v>
      </c>
      <c r="B166" s="88" t="s">
        <v>298</v>
      </c>
      <c r="C166" s="89" t="s">
        <v>302</v>
      </c>
      <c r="D166" s="90">
        <v>3410</v>
      </c>
      <c r="E166" s="91">
        <v>50</v>
      </c>
    </row>
    <row r="167" spans="1:5" x14ac:dyDescent="0.35">
      <c r="A167" s="87">
        <v>166</v>
      </c>
      <c r="B167" s="104" t="s">
        <v>298</v>
      </c>
      <c r="C167" s="89" t="s">
        <v>301</v>
      </c>
      <c r="D167" s="90">
        <v>3410</v>
      </c>
      <c r="E167" s="91">
        <v>440</v>
      </c>
    </row>
    <row r="168" spans="1:5" x14ac:dyDescent="0.35">
      <c r="A168" s="87">
        <v>167</v>
      </c>
      <c r="B168" s="88" t="s">
        <v>298</v>
      </c>
      <c r="C168" s="89" t="s">
        <v>245</v>
      </c>
      <c r="D168" s="90">
        <v>3310</v>
      </c>
      <c r="E168" s="91">
        <v>196.5</v>
      </c>
    </row>
    <row r="169" spans="1:5" ht="21.75" thickBot="1" x14ac:dyDescent="0.4">
      <c r="A169" s="108">
        <v>168</v>
      </c>
      <c r="B169" s="109" t="s">
        <v>298</v>
      </c>
      <c r="C169" s="110" t="s">
        <v>245</v>
      </c>
      <c r="D169" s="111">
        <v>3310</v>
      </c>
      <c r="E169" s="112">
        <v>196.5</v>
      </c>
    </row>
    <row r="170" spans="1:5" x14ac:dyDescent="0.35">
      <c r="A170" s="103">
        <v>169</v>
      </c>
      <c r="B170" s="104" t="s">
        <v>303</v>
      </c>
      <c r="C170" s="105" t="s">
        <v>16</v>
      </c>
      <c r="D170" s="106">
        <v>3000</v>
      </c>
      <c r="E170" s="107">
        <v>286</v>
      </c>
    </row>
    <row r="171" spans="1:5" x14ac:dyDescent="0.35">
      <c r="A171" s="87">
        <v>170</v>
      </c>
      <c r="B171" s="104" t="s">
        <v>303</v>
      </c>
      <c r="C171" s="89" t="s">
        <v>245</v>
      </c>
      <c r="D171" s="90">
        <v>3310</v>
      </c>
      <c r="E171" s="91">
        <v>98.25</v>
      </c>
    </row>
    <row r="172" spans="1:5" x14ac:dyDescent="0.35">
      <c r="A172" s="87">
        <v>171</v>
      </c>
      <c r="B172" s="88" t="s">
        <v>303</v>
      </c>
      <c r="C172" s="89" t="s">
        <v>245</v>
      </c>
      <c r="D172" s="90">
        <v>3310</v>
      </c>
      <c r="E172" s="91">
        <v>196.5</v>
      </c>
    </row>
    <row r="173" spans="1:5" x14ac:dyDescent="0.35">
      <c r="A173" s="103">
        <v>172</v>
      </c>
      <c r="B173" s="104" t="s">
        <v>303</v>
      </c>
      <c r="C173" s="105" t="s">
        <v>245</v>
      </c>
      <c r="D173" s="106">
        <v>3310</v>
      </c>
      <c r="E173" s="107">
        <v>196.5</v>
      </c>
    </row>
    <row r="174" spans="1:5" x14ac:dyDescent="0.35">
      <c r="A174" s="87">
        <v>173</v>
      </c>
      <c r="B174" s="88" t="s">
        <v>303</v>
      </c>
      <c r="C174" s="89" t="s">
        <v>304</v>
      </c>
      <c r="D174" s="90">
        <v>3210</v>
      </c>
      <c r="E174" s="91">
        <v>200</v>
      </c>
    </row>
    <row r="175" spans="1:5" x14ac:dyDescent="0.35">
      <c r="A175" s="87">
        <v>174</v>
      </c>
      <c r="B175" s="104" t="s">
        <v>303</v>
      </c>
      <c r="C175" s="89" t="s">
        <v>305</v>
      </c>
      <c r="D175" s="90">
        <v>3410</v>
      </c>
      <c r="E175" s="91">
        <v>230</v>
      </c>
    </row>
    <row r="176" spans="1:5" x14ac:dyDescent="0.35">
      <c r="A176" s="87">
        <v>175</v>
      </c>
      <c r="B176" s="88" t="s">
        <v>303</v>
      </c>
      <c r="C176" s="89" t="s">
        <v>305</v>
      </c>
      <c r="D176" s="90">
        <v>3410</v>
      </c>
      <c r="E176" s="91">
        <v>1750</v>
      </c>
    </row>
    <row r="177" spans="1:9" x14ac:dyDescent="0.35">
      <c r="A177" s="87">
        <v>176</v>
      </c>
      <c r="B177" s="104" t="s">
        <v>303</v>
      </c>
      <c r="C177" s="89" t="s">
        <v>306</v>
      </c>
      <c r="D177" s="90">
        <v>3410</v>
      </c>
      <c r="E177" s="91">
        <v>2510</v>
      </c>
    </row>
    <row r="178" spans="1:9" x14ac:dyDescent="0.35">
      <c r="A178" s="87">
        <v>177</v>
      </c>
      <c r="B178" s="88" t="s">
        <v>303</v>
      </c>
      <c r="C178" s="89" t="s">
        <v>307</v>
      </c>
      <c r="D178" s="90">
        <v>3410</v>
      </c>
      <c r="E178" s="91">
        <v>870</v>
      </c>
    </row>
    <row r="179" spans="1:9" x14ac:dyDescent="0.35">
      <c r="A179" s="87">
        <v>178</v>
      </c>
      <c r="B179" s="104" t="s">
        <v>303</v>
      </c>
      <c r="C179" s="89" t="s">
        <v>245</v>
      </c>
      <c r="D179" s="90">
        <v>3310</v>
      </c>
      <c r="E179" s="91">
        <v>73.69</v>
      </c>
    </row>
    <row r="180" spans="1:9" x14ac:dyDescent="0.35">
      <c r="A180" s="87">
        <v>179</v>
      </c>
      <c r="B180" s="88" t="s">
        <v>303</v>
      </c>
      <c r="C180" s="89" t="s">
        <v>308</v>
      </c>
      <c r="D180" s="90">
        <v>3410</v>
      </c>
      <c r="E180" s="91">
        <v>290</v>
      </c>
    </row>
    <row r="181" spans="1:9" x14ac:dyDescent="0.35">
      <c r="A181" s="87">
        <v>180</v>
      </c>
      <c r="B181" s="104" t="s">
        <v>303</v>
      </c>
      <c r="C181" s="89" t="s">
        <v>333</v>
      </c>
      <c r="D181" s="90">
        <v>3410</v>
      </c>
      <c r="E181" s="91">
        <v>4077</v>
      </c>
    </row>
    <row r="182" spans="1:9" x14ac:dyDescent="0.35">
      <c r="A182" s="87">
        <v>181</v>
      </c>
      <c r="B182" s="88" t="s">
        <v>303</v>
      </c>
      <c r="C182" s="89" t="s">
        <v>309</v>
      </c>
      <c r="D182" s="90">
        <v>3410</v>
      </c>
      <c r="E182" s="91">
        <v>1020</v>
      </c>
    </row>
    <row r="183" spans="1:9" x14ac:dyDescent="0.35">
      <c r="A183" s="87">
        <v>182</v>
      </c>
      <c r="B183" s="104" t="s">
        <v>303</v>
      </c>
      <c r="C183" s="89" t="s">
        <v>310</v>
      </c>
      <c r="D183" s="90">
        <v>3410</v>
      </c>
      <c r="E183" s="91">
        <v>1240</v>
      </c>
    </row>
    <row r="184" spans="1:9" x14ac:dyDescent="0.35">
      <c r="A184" s="87">
        <v>183</v>
      </c>
      <c r="B184" s="88" t="s">
        <v>303</v>
      </c>
      <c r="C184" s="89" t="s">
        <v>311</v>
      </c>
      <c r="D184" s="90">
        <v>3410</v>
      </c>
      <c r="E184" s="91">
        <v>150</v>
      </c>
    </row>
    <row r="185" spans="1:9" x14ac:dyDescent="0.35">
      <c r="A185" s="87">
        <v>184</v>
      </c>
      <c r="B185" s="104" t="s">
        <v>303</v>
      </c>
      <c r="C185" s="89" t="s">
        <v>312</v>
      </c>
      <c r="D185" s="90">
        <v>3410</v>
      </c>
      <c r="E185" s="91">
        <v>180</v>
      </c>
    </row>
    <row r="186" spans="1:9" x14ac:dyDescent="0.35">
      <c r="A186" s="87">
        <v>185</v>
      </c>
      <c r="B186" s="88" t="s">
        <v>303</v>
      </c>
      <c r="C186" s="89" t="s">
        <v>313</v>
      </c>
      <c r="D186" s="90">
        <v>3410</v>
      </c>
      <c r="E186" s="91">
        <v>200</v>
      </c>
    </row>
    <row r="187" spans="1:9" x14ac:dyDescent="0.35">
      <c r="A187" s="87">
        <v>186</v>
      </c>
      <c r="B187" s="104" t="s">
        <v>303</v>
      </c>
      <c r="C187" s="89" t="s">
        <v>314</v>
      </c>
      <c r="D187" s="90">
        <v>3410</v>
      </c>
      <c r="E187" s="91">
        <v>220</v>
      </c>
    </row>
    <row r="188" spans="1:9" x14ac:dyDescent="0.35">
      <c r="A188" s="87">
        <v>187</v>
      </c>
      <c r="B188" s="88" t="s">
        <v>303</v>
      </c>
      <c r="C188" s="89" t="s">
        <v>315</v>
      </c>
      <c r="D188" s="90">
        <v>3410</v>
      </c>
      <c r="E188" s="91">
        <v>620</v>
      </c>
    </row>
    <row r="189" spans="1:9" x14ac:dyDescent="0.35">
      <c r="A189" s="87">
        <v>188</v>
      </c>
      <c r="B189" s="104" t="s">
        <v>303</v>
      </c>
      <c r="C189" s="89" t="s">
        <v>316</v>
      </c>
      <c r="D189" s="90">
        <v>3410</v>
      </c>
      <c r="E189" s="91">
        <v>750</v>
      </c>
    </row>
    <row r="190" spans="1:9" x14ac:dyDescent="0.35">
      <c r="A190" s="87">
        <v>189</v>
      </c>
      <c r="B190" s="88" t="s">
        <v>303</v>
      </c>
      <c r="C190" s="89" t="s">
        <v>317</v>
      </c>
      <c r="D190" s="90">
        <v>3410</v>
      </c>
      <c r="E190" s="91">
        <v>950</v>
      </c>
    </row>
    <row r="191" spans="1:9" x14ac:dyDescent="0.35">
      <c r="A191" s="87">
        <v>190</v>
      </c>
      <c r="B191" s="104" t="s">
        <v>303</v>
      </c>
      <c r="C191" s="89" t="s">
        <v>318</v>
      </c>
      <c r="D191" s="90">
        <v>3410</v>
      </c>
      <c r="E191" s="91">
        <v>1070</v>
      </c>
      <c r="I191" s="101"/>
    </row>
    <row r="192" spans="1:9" x14ac:dyDescent="0.35">
      <c r="A192" s="87">
        <v>191</v>
      </c>
      <c r="B192" s="88" t="s">
        <v>303</v>
      </c>
      <c r="C192" s="89" t="s">
        <v>319</v>
      </c>
      <c r="D192" s="90">
        <v>3410</v>
      </c>
      <c r="E192" s="91">
        <v>1130</v>
      </c>
    </row>
    <row r="193" spans="1:5" x14ac:dyDescent="0.35">
      <c r="A193" s="87">
        <v>192</v>
      </c>
      <c r="B193" s="104" t="s">
        <v>303</v>
      </c>
      <c r="C193" s="89" t="s">
        <v>320</v>
      </c>
      <c r="D193" s="90">
        <v>3410</v>
      </c>
      <c r="E193" s="91">
        <v>1160</v>
      </c>
    </row>
    <row r="194" spans="1:5" x14ac:dyDescent="0.35">
      <c r="A194" s="87">
        <v>193</v>
      </c>
      <c r="B194" s="88" t="s">
        <v>303</v>
      </c>
      <c r="C194" s="89" t="s">
        <v>321</v>
      </c>
      <c r="D194" s="90">
        <v>3410</v>
      </c>
      <c r="E194" s="91">
        <v>1210</v>
      </c>
    </row>
    <row r="195" spans="1:5" x14ac:dyDescent="0.35">
      <c r="A195" s="87">
        <v>194</v>
      </c>
      <c r="B195" s="104" t="s">
        <v>303</v>
      </c>
      <c r="C195" s="89" t="s">
        <v>330</v>
      </c>
      <c r="D195" s="90">
        <v>3410</v>
      </c>
      <c r="E195" s="91">
        <v>3810</v>
      </c>
    </row>
    <row r="196" spans="1:5" x14ac:dyDescent="0.35">
      <c r="A196" s="87">
        <v>195</v>
      </c>
      <c r="B196" s="88" t="s">
        <v>303</v>
      </c>
      <c r="C196" s="89" t="s">
        <v>322</v>
      </c>
      <c r="D196" s="90">
        <v>3410</v>
      </c>
      <c r="E196" s="91">
        <v>3940</v>
      </c>
    </row>
    <row r="197" spans="1:5" x14ac:dyDescent="0.35">
      <c r="A197" s="87">
        <v>196</v>
      </c>
      <c r="B197" s="104" t="s">
        <v>303</v>
      </c>
      <c r="C197" s="89" t="s">
        <v>323</v>
      </c>
      <c r="D197" s="90">
        <v>3410</v>
      </c>
      <c r="E197" s="91">
        <v>2360</v>
      </c>
    </row>
    <row r="198" spans="1:5" x14ac:dyDescent="0.35">
      <c r="A198" s="87">
        <v>197</v>
      </c>
      <c r="B198" s="88" t="s">
        <v>303</v>
      </c>
      <c r="C198" s="89" t="s">
        <v>324</v>
      </c>
      <c r="D198" s="90">
        <v>3420</v>
      </c>
      <c r="E198" s="91">
        <v>2500</v>
      </c>
    </row>
    <row r="199" spans="1:5" x14ac:dyDescent="0.35">
      <c r="A199" s="87">
        <v>198</v>
      </c>
      <c r="B199" s="104" t="s">
        <v>303</v>
      </c>
      <c r="C199" s="89" t="s">
        <v>325</v>
      </c>
      <c r="D199" s="90">
        <v>3760</v>
      </c>
      <c r="E199" s="91">
        <v>1526</v>
      </c>
    </row>
    <row r="200" spans="1:5" x14ac:dyDescent="0.35">
      <c r="A200" s="87">
        <v>199</v>
      </c>
      <c r="B200" s="88" t="s">
        <v>303</v>
      </c>
      <c r="C200" s="89" t="s">
        <v>326</v>
      </c>
      <c r="D200" s="90">
        <v>3410</v>
      </c>
      <c r="E200" s="91">
        <v>220</v>
      </c>
    </row>
    <row r="201" spans="1:5" x14ac:dyDescent="0.35">
      <c r="A201" s="87">
        <v>200</v>
      </c>
      <c r="B201" s="104" t="s">
        <v>303</v>
      </c>
      <c r="C201" s="89" t="s">
        <v>327</v>
      </c>
      <c r="D201" s="90">
        <v>3410</v>
      </c>
      <c r="E201" s="91">
        <v>1860</v>
      </c>
    </row>
    <row r="202" spans="1:5" x14ac:dyDescent="0.35">
      <c r="A202" s="87">
        <v>201</v>
      </c>
      <c r="B202" s="88" t="s">
        <v>303</v>
      </c>
      <c r="C202" s="89" t="s">
        <v>328</v>
      </c>
      <c r="D202" s="90">
        <v>3410</v>
      </c>
      <c r="E202" s="91">
        <v>1410</v>
      </c>
    </row>
    <row r="203" spans="1:5" x14ac:dyDescent="0.35">
      <c r="A203" s="87">
        <v>202</v>
      </c>
      <c r="B203" s="104" t="s">
        <v>303</v>
      </c>
      <c r="C203" s="89" t="s">
        <v>332</v>
      </c>
      <c r="D203" s="90">
        <v>3710</v>
      </c>
      <c r="E203" s="91">
        <v>6037.39</v>
      </c>
    </row>
    <row r="204" spans="1:5" x14ac:dyDescent="0.35">
      <c r="A204" s="87">
        <v>203</v>
      </c>
      <c r="B204" s="88" t="s">
        <v>303</v>
      </c>
      <c r="C204" s="89" t="s">
        <v>329</v>
      </c>
      <c r="D204" s="90">
        <v>3710</v>
      </c>
      <c r="E204" s="91">
        <v>6577.42</v>
      </c>
    </row>
    <row r="205" spans="1:5" ht="21.75" thickBot="1" x14ac:dyDescent="0.4">
      <c r="A205" s="108">
        <v>204</v>
      </c>
      <c r="B205" s="109" t="s">
        <v>303</v>
      </c>
      <c r="C205" s="110" t="s">
        <v>334</v>
      </c>
      <c r="D205" s="111">
        <v>3220</v>
      </c>
      <c r="E205" s="112">
        <v>300</v>
      </c>
    </row>
    <row r="206" spans="1:5" x14ac:dyDescent="0.35">
      <c r="A206" s="103">
        <v>205</v>
      </c>
      <c r="B206" s="104" t="s">
        <v>331</v>
      </c>
      <c r="C206" s="105" t="s">
        <v>335</v>
      </c>
      <c r="D206" s="106">
        <v>3530</v>
      </c>
      <c r="E206" s="107">
        <v>150</v>
      </c>
    </row>
    <row r="207" spans="1:5" ht="21.75" thickBot="1" x14ac:dyDescent="0.4">
      <c r="A207" s="108">
        <v>206</v>
      </c>
      <c r="B207" s="88" t="s">
        <v>331</v>
      </c>
      <c r="C207" s="89" t="s">
        <v>257</v>
      </c>
      <c r="D207" s="90">
        <v>3220</v>
      </c>
      <c r="E207" s="91">
        <v>180</v>
      </c>
    </row>
    <row r="208" spans="1:5" x14ac:dyDescent="0.35">
      <c r="A208" s="103">
        <v>207</v>
      </c>
      <c r="B208" s="88" t="s">
        <v>331</v>
      </c>
      <c r="C208" s="89" t="s">
        <v>258</v>
      </c>
      <c r="D208" s="90">
        <v>3220</v>
      </c>
      <c r="E208" s="91">
        <v>1960</v>
      </c>
    </row>
    <row r="209" spans="1:6" x14ac:dyDescent="0.35">
      <c r="A209" s="103">
        <v>208</v>
      </c>
      <c r="B209" s="104" t="s">
        <v>331</v>
      </c>
      <c r="C209" s="105" t="s">
        <v>336</v>
      </c>
      <c r="D209" s="106">
        <v>3310</v>
      </c>
      <c r="E209" s="107">
        <v>8400</v>
      </c>
    </row>
    <row r="210" spans="1:6" x14ac:dyDescent="0.35">
      <c r="A210" s="87">
        <v>209</v>
      </c>
      <c r="B210" s="88" t="s">
        <v>331</v>
      </c>
      <c r="C210" s="89" t="s">
        <v>245</v>
      </c>
      <c r="D210" s="90">
        <v>3310</v>
      </c>
      <c r="E210" s="91">
        <v>196.5</v>
      </c>
      <c r="F210" s="93"/>
    </row>
    <row r="211" spans="1:6" x14ac:dyDescent="0.35">
      <c r="A211" s="87">
        <v>210</v>
      </c>
      <c r="B211" s="104" t="s">
        <v>331</v>
      </c>
      <c r="C211" s="89" t="s">
        <v>203</v>
      </c>
      <c r="D211" s="90">
        <v>3220</v>
      </c>
      <c r="E211" s="91">
        <v>360</v>
      </c>
    </row>
    <row r="212" spans="1:6" x14ac:dyDescent="0.35">
      <c r="A212" s="87">
        <v>211</v>
      </c>
      <c r="B212" s="88" t="s">
        <v>331</v>
      </c>
      <c r="C212" s="89" t="s">
        <v>337</v>
      </c>
      <c r="D212" s="90">
        <v>3230</v>
      </c>
      <c r="E212" s="91">
        <v>180</v>
      </c>
    </row>
    <row r="213" spans="1:6" x14ac:dyDescent="0.35">
      <c r="A213" s="87">
        <v>212</v>
      </c>
      <c r="B213" s="104" t="s">
        <v>331</v>
      </c>
      <c r="C213" s="89" t="s">
        <v>338</v>
      </c>
      <c r="D213" s="90">
        <v>3220</v>
      </c>
      <c r="E213" s="91">
        <v>180</v>
      </c>
    </row>
    <row r="214" spans="1:6" x14ac:dyDescent="0.35">
      <c r="A214" s="87">
        <v>213</v>
      </c>
      <c r="B214" s="88" t="s">
        <v>331</v>
      </c>
      <c r="C214" s="98" t="s">
        <v>208</v>
      </c>
      <c r="D214" s="90">
        <v>3130</v>
      </c>
      <c r="E214" s="91">
        <v>3095.45</v>
      </c>
    </row>
    <row r="215" spans="1:6" x14ac:dyDescent="0.35">
      <c r="A215" s="87">
        <v>214</v>
      </c>
      <c r="B215" s="104" t="s">
        <v>331</v>
      </c>
      <c r="C215" s="89" t="s">
        <v>211</v>
      </c>
      <c r="D215" s="90">
        <v>3220</v>
      </c>
      <c r="E215" s="91">
        <v>4470</v>
      </c>
    </row>
    <row r="216" spans="1:6" x14ac:dyDescent="0.35">
      <c r="A216" s="87">
        <v>215</v>
      </c>
      <c r="B216" s="88" t="s">
        <v>331</v>
      </c>
      <c r="C216" s="89" t="s">
        <v>304</v>
      </c>
      <c r="D216" s="90">
        <v>3220</v>
      </c>
      <c r="E216" s="91">
        <v>150</v>
      </c>
    </row>
    <row r="217" spans="1:6" x14ac:dyDescent="0.35">
      <c r="A217" s="87">
        <v>216</v>
      </c>
      <c r="B217" s="104" t="s">
        <v>331</v>
      </c>
      <c r="C217" s="89" t="s">
        <v>264</v>
      </c>
      <c r="D217" s="90">
        <v>3220</v>
      </c>
      <c r="E217" s="91">
        <v>180</v>
      </c>
    </row>
    <row r="218" spans="1:6" x14ac:dyDescent="0.35">
      <c r="A218" s="87">
        <v>217</v>
      </c>
      <c r="B218" s="88" t="s">
        <v>331</v>
      </c>
      <c r="C218" s="89" t="s">
        <v>339</v>
      </c>
      <c r="D218" s="90">
        <v>3410</v>
      </c>
      <c r="E218" s="91">
        <v>280</v>
      </c>
    </row>
    <row r="219" spans="1:6" x14ac:dyDescent="0.35">
      <c r="A219" s="87">
        <v>218</v>
      </c>
      <c r="B219" s="104" t="s">
        <v>331</v>
      </c>
      <c r="C219" s="89" t="s">
        <v>244</v>
      </c>
      <c r="D219" s="90">
        <v>3770</v>
      </c>
      <c r="E219" s="91">
        <v>0.9</v>
      </c>
    </row>
    <row r="220" spans="1:6" x14ac:dyDescent="0.35">
      <c r="A220" s="87">
        <v>219</v>
      </c>
      <c r="B220" s="88" t="s">
        <v>331</v>
      </c>
      <c r="C220" s="89" t="s">
        <v>340</v>
      </c>
      <c r="D220" s="90">
        <v>3510</v>
      </c>
      <c r="E220" s="91">
        <v>820</v>
      </c>
    </row>
    <row r="221" spans="1:6" x14ac:dyDescent="0.35">
      <c r="A221" s="87">
        <v>220</v>
      </c>
      <c r="B221" s="104" t="s">
        <v>331</v>
      </c>
      <c r="C221" s="89" t="s">
        <v>341</v>
      </c>
      <c r="D221" s="90">
        <v>3710</v>
      </c>
      <c r="E221" s="91">
        <v>2957</v>
      </c>
    </row>
    <row r="222" spans="1:6" x14ac:dyDescent="0.35">
      <c r="A222" s="87">
        <v>221</v>
      </c>
      <c r="B222" s="88" t="s">
        <v>331</v>
      </c>
      <c r="C222" s="89" t="s">
        <v>345</v>
      </c>
      <c r="D222" s="90">
        <v>3310</v>
      </c>
      <c r="E222" s="91">
        <v>31250</v>
      </c>
    </row>
    <row r="223" spans="1:6" x14ac:dyDescent="0.35">
      <c r="A223" s="87">
        <v>222</v>
      </c>
      <c r="B223" s="104" t="s">
        <v>331</v>
      </c>
      <c r="C223" s="89" t="s">
        <v>346</v>
      </c>
      <c r="D223" s="90">
        <v>3120</v>
      </c>
      <c r="E223" s="91">
        <v>6000</v>
      </c>
    </row>
    <row r="224" spans="1:6" x14ac:dyDescent="0.35">
      <c r="A224" s="87">
        <v>223</v>
      </c>
      <c r="B224" s="88" t="s">
        <v>331</v>
      </c>
      <c r="C224" s="89" t="s">
        <v>215</v>
      </c>
      <c r="D224" s="90">
        <v>3220</v>
      </c>
      <c r="E224" s="91">
        <v>4910</v>
      </c>
    </row>
    <row r="225" spans="1:5" x14ac:dyDescent="0.35">
      <c r="A225" s="87">
        <v>224</v>
      </c>
      <c r="B225" s="104" t="s">
        <v>331</v>
      </c>
      <c r="C225" s="89" t="s">
        <v>347</v>
      </c>
      <c r="D225" s="90">
        <v>3220</v>
      </c>
      <c r="E225" s="91">
        <v>330</v>
      </c>
    </row>
    <row r="226" spans="1:5" x14ac:dyDescent="0.35">
      <c r="A226" s="87">
        <v>225</v>
      </c>
      <c r="B226" s="88" t="s">
        <v>331</v>
      </c>
      <c r="C226" s="89" t="s">
        <v>348</v>
      </c>
      <c r="D226" s="90">
        <v>3220</v>
      </c>
      <c r="E226" s="91">
        <v>360</v>
      </c>
    </row>
    <row r="227" spans="1:5" x14ac:dyDescent="0.35">
      <c r="A227" s="87">
        <v>226</v>
      </c>
      <c r="B227" s="104" t="s">
        <v>331</v>
      </c>
      <c r="C227" s="89" t="s">
        <v>260</v>
      </c>
      <c r="D227" s="90">
        <v>3220</v>
      </c>
      <c r="E227" s="91">
        <v>600</v>
      </c>
    </row>
    <row r="228" spans="1:5" x14ac:dyDescent="0.35">
      <c r="A228" s="87">
        <v>227</v>
      </c>
      <c r="B228" s="88" t="s">
        <v>331</v>
      </c>
      <c r="C228" s="89" t="s">
        <v>290</v>
      </c>
      <c r="D228" s="90">
        <v>3220</v>
      </c>
      <c r="E228" s="91">
        <v>600</v>
      </c>
    </row>
    <row r="229" spans="1:5" x14ac:dyDescent="0.35">
      <c r="A229" s="87">
        <v>228</v>
      </c>
      <c r="B229" s="104" t="s">
        <v>331</v>
      </c>
      <c r="C229" s="89" t="s">
        <v>349</v>
      </c>
      <c r="D229" s="90">
        <v>3220</v>
      </c>
      <c r="E229" s="91">
        <v>1540</v>
      </c>
    </row>
    <row r="230" spans="1:5" x14ac:dyDescent="0.35">
      <c r="A230" s="87">
        <v>229</v>
      </c>
      <c r="B230" s="88" t="s">
        <v>331</v>
      </c>
      <c r="C230" s="89" t="s">
        <v>284</v>
      </c>
      <c r="D230" s="90">
        <v>3220</v>
      </c>
      <c r="E230" s="91">
        <v>600</v>
      </c>
    </row>
    <row r="231" spans="1:5" x14ac:dyDescent="0.35">
      <c r="A231" s="87">
        <v>230</v>
      </c>
      <c r="B231" s="104" t="s">
        <v>331</v>
      </c>
      <c r="C231" s="89" t="s">
        <v>263</v>
      </c>
      <c r="D231" s="90">
        <v>3220</v>
      </c>
      <c r="E231" s="91">
        <v>860</v>
      </c>
    </row>
    <row r="232" spans="1:5" x14ac:dyDescent="0.35">
      <c r="A232" s="87">
        <v>231</v>
      </c>
      <c r="B232" s="88" t="s">
        <v>331</v>
      </c>
      <c r="C232" s="89" t="s">
        <v>234</v>
      </c>
      <c r="D232" s="90">
        <v>3220</v>
      </c>
      <c r="E232" s="91">
        <v>2420</v>
      </c>
    </row>
    <row r="233" spans="1:5" x14ac:dyDescent="0.35">
      <c r="A233" s="87">
        <v>232</v>
      </c>
      <c r="B233" s="104" t="s">
        <v>331</v>
      </c>
      <c r="C233" s="89" t="s">
        <v>218</v>
      </c>
      <c r="D233" s="90">
        <v>3220</v>
      </c>
      <c r="E233" s="91">
        <v>1790</v>
      </c>
    </row>
    <row r="234" spans="1:5" x14ac:dyDescent="0.35">
      <c r="A234" s="87">
        <v>233</v>
      </c>
      <c r="B234" s="88" t="s">
        <v>331</v>
      </c>
      <c r="C234" s="89" t="s">
        <v>216</v>
      </c>
      <c r="D234" s="90">
        <v>3220</v>
      </c>
      <c r="E234" s="91">
        <v>4980</v>
      </c>
    </row>
    <row r="235" spans="1:5" x14ac:dyDescent="0.35">
      <c r="A235" s="87">
        <v>234</v>
      </c>
      <c r="B235" s="104" t="s">
        <v>331</v>
      </c>
      <c r="C235" s="89" t="s">
        <v>350</v>
      </c>
      <c r="D235" s="90">
        <v>3220</v>
      </c>
      <c r="E235" s="91">
        <v>4850</v>
      </c>
    </row>
    <row r="236" spans="1:5" x14ac:dyDescent="0.35">
      <c r="A236" s="87">
        <v>235</v>
      </c>
      <c r="B236" s="88" t="s">
        <v>331</v>
      </c>
      <c r="C236" s="89" t="s">
        <v>243</v>
      </c>
      <c r="D236" s="90">
        <v>3220</v>
      </c>
      <c r="E236" s="91">
        <v>2790</v>
      </c>
    </row>
    <row r="237" spans="1:5" x14ac:dyDescent="0.35">
      <c r="A237" s="87">
        <v>236</v>
      </c>
      <c r="B237" s="104" t="s">
        <v>331</v>
      </c>
      <c r="C237" s="89" t="s">
        <v>232</v>
      </c>
      <c r="D237" s="90">
        <v>3220</v>
      </c>
      <c r="E237" s="91">
        <v>130</v>
      </c>
    </row>
    <row r="238" spans="1:5" ht="21.75" thickBot="1" x14ac:dyDescent="0.4">
      <c r="A238" s="108">
        <v>237</v>
      </c>
      <c r="B238" s="109" t="s">
        <v>331</v>
      </c>
      <c r="C238" s="110" t="s">
        <v>222</v>
      </c>
      <c r="D238" s="111">
        <v>3220</v>
      </c>
      <c r="E238" s="112">
        <v>4750</v>
      </c>
    </row>
    <row r="239" spans="1:5" x14ac:dyDescent="0.35">
      <c r="A239" s="103">
        <v>238</v>
      </c>
      <c r="B239" s="104" t="s">
        <v>351</v>
      </c>
      <c r="C239" s="105" t="s">
        <v>16</v>
      </c>
      <c r="D239" s="106">
        <v>3000</v>
      </c>
      <c r="E239" s="107">
        <v>291.02999999999997</v>
      </c>
    </row>
    <row r="240" spans="1:5" x14ac:dyDescent="0.35">
      <c r="A240" s="87">
        <v>239</v>
      </c>
      <c r="B240" s="88" t="s">
        <v>351</v>
      </c>
      <c r="C240" s="89" t="s">
        <v>352</v>
      </c>
      <c r="D240" s="90">
        <v>3410</v>
      </c>
      <c r="E240" s="91">
        <v>2200</v>
      </c>
    </row>
    <row r="241" spans="1:5" x14ac:dyDescent="0.35">
      <c r="A241" s="87">
        <v>240</v>
      </c>
      <c r="B241" s="88" t="s">
        <v>351</v>
      </c>
      <c r="C241" s="89" t="s">
        <v>228</v>
      </c>
      <c r="D241" s="90">
        <v>3220</v>
      </c>
      <c r="E241" s="91">
        <v>1290</v>
      </c>
    </row>
    <row r="242" spans="1:5" x14ac:dyDescent="0.35">
      <c r="A242" s="103">
        <v>241</v>
      </c>
      <c r="B242" s="104" t="s">
        <v>351</v>
      </c>
      <c r="C242" s="105" t="s">
        <v>353</v>
      </c>
      <c r="D242" s="106">
        <v>3220</v>
      </c>
      <c r="E242" s="107">
        <v>180</v>
      </c>
    </row>
    <row r="243" spans="1:5" x14ac:dyDescent="0.35">
      <c r="A243" s="87">
        <v>242</v>
      </c>
      <c r="B243" s="104" t="s">
        <v>351</v>
      </c>
      <c r="C243" s="89" t="s">
        <v>354</v>
      </c>
      <c r="D243" s="90">
        <v>3220</v>
      </c>
      <c r="E243" s="91">
        <v>180</v>
      </c>
    </row>
    <row r="244" spans="1:5" x14ac:dyDescent="0.35">
      <c r="A244" s="87">
        <v>243</v>
      </c>
      <c r="B244" s="104" t="s">
        <v>351</v>
      </c>
      <c r="C244" s="89" t="s">
        <v>355</v>
      </c>
      <c r="D244" s="90">
        <v>3220</v>
      </c>
      <c r="E244" s="91">
        <v>150</v>
      </c>
    </row>
    <row r="245" spans="1:5" x14ac:dyDescent="0.35">
      <c r="A245" s="87">
        <v>244</v>
      </c>
      <c r="B245" s="104" t="s">
        <v>351</v>
      </c>
      <c r="C245" s="89" t="s">
        <v>356</v>
      </c>
      <c r="D245" s="90">
        <v>3410</v>
      </c>
      <c r="E245" s="91">
        <v>440</v>
      </c>
    </row>
    <row r="246" spans="1:5" x14ac:dyDescent="0.35">
      <c r="A246" s="87">
        <v>245</v>
      </c>
      <c r="B246" s="104" t="s">
        <v>351</v>
      </c>
      <c r="C246" s="89" t="s">
        <v>357</v>
      </c>
      <c r="D246" s="90">
        <v>3510</v>
      </c>
      <c r="E246" s="91">
        <v>960</v>
      </c>
    </row>
    <row r="247" spans="1:5" ht="21" customHeight="1" x14ac:dyDescent="0.35">
      <c r="A247" s="87">
        <v>246</v>
      </c>
      <c r="B247" s="104" t="s">
        <v>351</v>
      </c>
      <c r="C247" s="89" t="s">
        <v>245</v>
      </c>
      <c r="D247" s="90">
        <v>3310</v>
      </c>
      <c r="E247" s="91">
        <v>49.12</v>
      </c>
    </row>
    <row r="248" spans="1:5" ht="21" customHeight="1" x14ac:dyDescent="0.35">
      <c r="A248" s="87">
        <v>247</v>
      </c>
      <c r="B248" s="104" t="s">
        <v>351</v>
      </c>
      <c r="C248" s="89" t="s">
        <v>358</v>
      </c>
      <c r="D248" s="90">
        <v>3120</v>
      </c>
      <c r="E248" s="91">
        <v>29750</v>
      </c>
    </row>
    <row r="249" spans="1:5" x14ac:dyDescent="0.35">
      <c r="A249" s="87">
        <v>248</v>
      </c>
      <c r="B249" s="104" t="s">
        <v>351</v>
      </c>
      <c r="C249" s="89" t="s">
        <v>245</v>
      </c>
      <c r="D249" s="90">
        <v>3310</v>
      </c>
      <c r="E249" s="91">
        <v>294.75</v>
      </c>
    </row>
    <row r="250" spans="1:5" x14ac:dyDescent="0.35">
      <c r="A250" s="87">
        <v>249</v>
      </c>
      <c r="B250" s="104" t="s">
        <v>351</v>
      </c>
      <c r="C250" s="89" t="s">
        <v>211</v>
      </c>
      <c r="D250" s="90">
        <v>3220</v>
      </c>
      <c r="E250" s="91">
        <v>700</v>
      </c>
    </row>
    <row r="251" spans="1:5" ht="21.75" thickBot="1" x14ac:dyDescent="0.4">
      <c r="A251" s="108">
        <v>250</v>
      </c>
      <c r="B251" s="109" t="s">
        <v>351</v>
      </c>
      <c r="C251" s="110" t="s">
        <v>359</v>
      </c>
      <c r="D251" s="111">
        <v>3510</v>
      </c>
      <c r="E251" s="112">
        <v>475</v>
      </c>
    </row>
    <row r="252" spans="1:5" x14ac:dyDescent="0.35">
      <c r="A252" s="103">
        <v>251</v>
      </c>
      <c r="B252" s="104" t="s">
        <v>360</v>
      </c>
      <c r="C252" s="105" t="s">
        <v>361</v>
      </c>
      <c r="D252" s="106">
        <v>3220</v>
      </c>
      <c r="E252" s="107">
        <v>100</v>
      </c>
    </row>
    <row r="253" spans="1:5" x14ac:dyDescent="0.35">
      <c r="A253" s="87">
        <v>252</v>
      </c>
      <c r="B253" s="104" t="s">
        <v>360</v>
      </c>
      <c r="C253" s="89" t="s">
        <v>16</v>
      </c>
      <c r="D253" s="90">
        <v>3000</v>
      </c>
      <c r="E253" s="91">
        <v>286</v>
      </c>
    </row>
    <row r="254" spans="1:5" x14ac:dyDescent="0.35">
      <c r="A254" s="87">
        <v>253</v>
      </c>
      <c r="B254" s="88" t="s">
        <v>360</v>
      </c>
      <c r="C254" s="89" t="s">
        <v>350</v>
      </c>
      <c r="D254" s="90">
        <v>3220</v>
      </c>
      <c r="E254" s="91">
        <v>150</v>
      </c>
    </row>
    <row r="255" spans="1:5" x14ac:dyDescent="0.35">
      <c r="A255" s="103">
        <v>254</v>
      </c>
      <c r="B255" s="104" t="s">
        <v>360</v>
      </c>
      <c r="C255" s="105" t="s">
        <v>234</v>
      </c>
      <c r="D255" s="106">
        <v>3220</v>
      </c>
      <c r="E255" s="107">
        <v>350</v>
      </c>
    </row>
    <row r="256" spans="1:5" x14ac:dyDescent="0.35">
      <c r="A256" s="87">
        <v>255</v>
      </c>
      <c r="B256" s="104" t="s">
        <v>360</v>
      </c>
      <c r="C256" s="89" t="s">
        <v>216</v>
      </c>
      <c r="D256" s="90">
        <v>3220</v>
      </c>
      <c r="E256" s="91">
        <v>450</v>
      </c>
    </row>
    <row r="257" spans="1:5" x14ac:dyDescent="0.35">
      <c r="A257" s="87">
        <v>256</v>
      </c>
      <c r="B257" s="104" t="s">
        <v>360</v>
      </c>
      <c r="C257" s="89" t="s">
        <v>362</v>
      </c>
      <c r="D257" s="90">
        <v>3310</v>
      </c>
      <c r="E257" s="91">
        <v>20000</v>
      </c>
    </row>
    <row r="258" spans="1:5" x14ac:dyDescent="0.35">
      <c r="A258" s="87">
        <v>257</v>
      </c>
      <c r="B258" s="104" t="s">
        <v>360</v>
      </c>
      <c r="C258" s="89" t="s">
        <v>363</v>
      </c>
      <c r="D258" s="90">
        <v>3520</v>
      </c>
      <c r="E258" s="91">
        <v>390</v>
      </c>
    </row>
    <row r="259" spans="1:5" x14ac:dyDescent="0.35">
      <c r="A259" s="87">
        <v>258</v>
      </c>
      <c r="B259" s="104" t="s">
        <v>360</v>
      </c>
      <c r="C259" s="89" t="s">
        <v>272</v>
      </c>
      <c r="D259" s="90">
        <v>3520</v>
      </c>
      <c r="E259" s="91">
        <v>390</v>
      </c>
    </row>
    <row r="260" spans="1:5" x14ac:dyDescent="0.35">
      <c r="A260" s="87">
        <v>259</v>
      </c>
      <c r="B260" s="104" t="s">
        <v>360</v>
      </c>
      <c r="C260" s="89" t="s">
        <v>364</v>
      </c>
      <c r="D260" s="90">
        <v>3520</v>
      </c>
      <c r="E260" s="91">
        <v>780</v>
      </c>
    </row>
    <row r="261" spans="1:5" x14ac:dyDescent="0.35">
      <c r="A261" s="87">
        <v>260</v>
      </c>
      <c r="B261" s="104" t="s">
        <v>360</v>
      </c>
      <c r="C261" s="89" t="s">
        <v>366</v>
      </c>
      <c r="D261" s="90">
        <v>3520</v>
      </c>
      <c r="E261" s="91">
        <v>390</v>
      </c>
    </row>
    <row r="262" spans="1:5" ht="42" x14ac:dyDescent="0.35">
      <c r="A262" s="87">
        <v>261</v>
      </c>
      <c r="B262" s="104" t="s">
        <v>360</v>
      </c>
      <c r="C262" s="89" t="s">
        <v>365</v>
      </c>
      <c r="D262" s="90">
        <v>3420</v>
      </c>
      <c r="E262" s="91">
        <v>2751</v>
      </c>
    </row>
    <row r="263" spans="1:5" ht="21.75" thickBot="1" x14ac:dyDescent="0.4">
      <c r="A263" s="108">
        <v>262</v>
      </c>
      <c r="B263" s="109" t="s">
        <v>360</v>
      </c>
      <c r="C263" s="110" t="s">
        <v>268</v>
      </c>
      <c r="D263" s="111">
        <v>3520</v>
      </c>
      <c r="E263" s="112">
        <v>780</v>
      </c>
    </row>
    <row r="264" spans="1:5" x14ac:dyDescent="0.35">
      <c r="A264" s="103">
        <v>263</v>
      </c>
      <c r="B264" s="104" t="s">
        <v>367</v>
      </c>
      <c r="C264" s="105" t="s">
        <v>319</v>
      </c>
      <c r="D264" s="106">
        <v>3410</v>
      </c>
      <c r="E264" s="107">
        <v>590</v>
      </c>
    </row>
    <row r="265" spans="1:5" x14ac:dyDescent="0.35">
      <c r="A265" s="87">
        <v>264</v>
      </c>
      <c r="B265" s="104" t="s">
        <v>367</v>
      </c>
      <c r="C265" s="89" t="s">
        <v>317</v>
      </c>
      <c r="D265" s="90">
        <v>3410</v>
      </c>
      <c r="E265" s="91">
        <v>100</v>
      </c>
    </row>
    <row r="266" spans="1:5" x14ac:dyDescent="0.35">
      <c r="A266" s="87">
        <v>265</v>
      </c>
      <c r="B266" s="88" t="s">
        <v>367</v>
      </c>
      <c r="C266" s="89" t="s">
        <v>368</v>
      </c>
      <c r="D266" s="90">
        <v>3410</v>
      </c>
      <c r="E266" s="91">
        <v>420</v>
      </c>
    </row>
    <row r="267" spans="1:5" x14ac:dyDescent="0.35">
      <c r="A267" s="103">
        <v>266</v>
      </c>
      <c r="B267" s="104" t="s">
        <v>367</v>
      </c>
      <c r="C267" s="105" t="s">
        <v>374</v>
      </c>
      <c r="D267" s="106">
        <v>3260</v>
      </c>
      <c r="E267" s="107">
        <v>200</v>
      </c>
    </row>
    <row r="268" spans="1:5" x14ac:dyDescent="0.35">
      <c r="A268" s="87">
        <v>267</v>
      </c>
      <c r="B268" s="104" t="s">
        <v>367</v>
      </c>
      <c r="C268" s="89" t="s">
        <v>374</v>
      </c>
      <c r="D268" s="90">
        <v>3260</v>
      </c>
      <c r="E268" s="91">
        <v>150</v>
      </c>
    </row>
    <row r="269" spans="1:5" x14ac:dyDescent="0.35">
      <c r="A269" s="87">
        <v>268</v>
      </c>
      <c r="B269" s="104" t="s">
        <v>367</v>
      </c>
      <c r="C269" s="89" t="s">
        <v>374</v>
      </c>
      <c r="D269" s="90">
        <v>3260</v>
      </c>
      <c r="E269" s="91">
        <v>50</v>
      </c>
    </row>
    <row r="270" spans="1:5" x14ac:dyDescent="0.35">
      <c r="A270" s="87">
        <v>269</v>
      </c>
      <c r="B270" s="104" t="s">
        <v>367</v>
      </c>
      <c r="C270" s="89" t="s">
        <v>375</v>
      </c>
      <c r="D270" s="90">
        <v>3260</v>
      </c>
      <c r="E270" s="91">
        <v>50</v>
      </c>
    </row>
    <row r="271" spans="1:5" x14ac:dyDescent="0.35">
      <c r="A271" s="87">
        <v>270</v>
      </c>
      <c r="B271" s="104" t="s">
        <v>367</v>
      </c>
      <c r="C271" s="89" t="s">
        <v>375</v>
      </c>
      <c r="D271" s="90">
        <v>3260</v>
      </c>
      <c r="E271" s="91">
        <v>30</v>
      </c>
    </row>
    <row r="272" spans="1:5" x14ac:dyDescent="0.35">
      <c r="A272" s="87">
        <v>271</v>
      </c>
      <c r="B272" s="104" t="s">
        <v>367</v>
      </c>
      <c r="C272" s="89" t="s">
        <v>369</v>
      </c>
      <c r="D272" s="90">
        <v>3310</v>
      </c>
      <c r="E272" s="91">
        <v>38277</v>
      </c>
    </row>
    <row r="273" spans="1:5" x14ac:dyDescent="0.35">
      <c r="A273" s="87">
        <v>272</v>
      </c>
      <c r="B273" s="104" t="s">
        <v>367</v>
      </c>
      <c r="C273" s="89" t="s">
        <v>370</v>
      </c>
      <c r="D273" s="90">
        <v>3770</v>
      </c>
      <c r="E273" s="91">
        <v>3831.74</v>
      </c>
    </row>
    <row r="274" spans="1:5" x14ac:dyDescent="0.35">
      <c r="A274" s="87">
        <v>273</v>
      </c>
      <c r="B274" s="104" t="s">
        <v>367</v>
      </c>
      <c r="C274" s="102" t="s">
        <v>370</v>
      </c>
      <c r="D274" s="87">
        <v>3770</v>
      </c>
      <c r="E274" s="102">
        <v>245.62</v>
      </c>
    </row>
    <row r="275" spans="1:5" x14ac:dyDescent="0.35">
      <c r="A275" s="87">
        <v>274</v>
      </c>
      <c r="B275" s="104" t="s">
        <v>367</v>
      </c>
      <c r="C275" s="102" t="s">
        <v>370</v>
      </c>
      <c r="D275" s="87">
        <v>3770</v>
      </c>
      <c r="E275" s="102">
        <v>491.25</v>
      </c>
    </row>
    <row r="276" spans="1:5" x14ac:dyDescent="0.35">
      <c r="A276" s="87">
        <v>275</v>
      </c>
      <c r="B276" s="104" t="s">
        <v>367</v>
      </c>
      <c r="C276" s="89" t="s">
        <v>371</v>
      </c>
      <c r="D276" s="90">
        <v>3260</v>
      </c>
      <c r="E276" s="91">
        <v>478.73</v>
      </c>
    </row>
    <row r="277" spans="1:5" x14ac:dyDescent="0.35">
      <c r="A277" s="87">
        <v>276</v>
      </c>
      <c r="B277" s="104" t="s">
        <v>367</v>
      </c>
      <c r="C277" s="89" t="s">
        <v>370</v>
      </c>
      <c r="D277" s="90">
        <v>3770</v>
      </c>
      <c r="E277" s="91">
        <v>422.47</v>
      </c>
    </row>
    <row r="278" spans="1:5" x14ac:dyDescent="0.35">
      <c r="A278" s="87">
        <v>277</v>
      </c>
      <c r="B278" s="104" t="s">
        <v>367</v>
      </c>
      <c r="C278" s="89" t="s">
        <v>372</v>
      </c>
      <c r="D278" s="90">
        <v>3520</v>
      </c>
      <c r="E278" s="91">
        <v>780</v>
      </c>
    </row>
    <row r="279" spans="1:5" x14ac:dyDescent="0.35">
      <c r="A279" s="87">
        <v>278</v>
      </c>
      <c r="B279" s="104" t="s">
        <v>367</v>
      </c>
      <c r="C279" s="89" t="s">
        <v>373</v>
      </c>
      <c r="D279" s="90">
        <v>3520</v>
      </c>
      <c r="E279" s="91">
        <v>390</v>
      </c>
    </row>
    <row r="280" spans="1:5" x14ac:dyDescent="0.35">
      <c r="A280" s="87">
        <v>279</v>
      </c>
      <c r="B280" s="104" t="s">
        <v>367</v>
      </c>
      <c r="C280" s="89" t="s">
        <v>374</v>
      </c>
      <c r="D280" s="90">
        <v>3260</v>
      </c>
      <c r="E280" s="91">
        <v>300</v>
      </c>
    </row>
    <row r="281" spans="1:5" x14ac:dyDescent="0.35">
      <c r="A281" s="87">
        <v>280</v>
      </c>
      <c r="B281" s="104" t="s">
        <v>367</v>
      </c>
      <c r="C281" s="89" t="s">
        <v>376</v>
      </c>
      <c r="D281" s="90">
        <v>3410</v>
      </c>
      <c r="E281" s="91">
        <v>440</v>
      </c>
    </row>
    <row r="282" spans="1:5" x14ac:dyDescent="0.35">
      <c r="A282" s="87">
        <v>281</v>
      </c>
      <c r="B282" s="104" t="s">
        <v>367</v>
      </c>
      <c r="C282" s="89" t="s">
        <v>375</v>
      </c>
      <c r="D282" s="90">
        <v>3260</v>
      </c>
      <c r="E282" s="91">
        <v>240</v>
      </c>
    </row>
    <row r="283" spans="1:5" x14ac:dyDescent="0.35">
      <c r="A283" s="87">
        <v>282</v>
      </c>
      <c r="B283" s="104" t="s">
        <v>367</v>
      </c>
      <c r="C283" s="89" t="s">
        <v>375</v>
      </c>
      <c r="D283" s="90">
        <v>3260</v>
      </c>
      <c r="E283" s="91">
        <v>200</v>
      </c>
    </row>
    <row r="284" spans="1:5" x14ac:dyDescent="0.35">
      <c r="A284" s="87">
        <v>283</v>
      </c>
      <c r="B284" s="104" t="s">
        <v>367</v>
      </c>
      <c r="C284" s="89" t="s">
        <v>375</v>
      </c>
      <c r="D284" s="90">
        <v>3260</v>
      </c>
      <c r="E284" s="91">
        <v>150</v>
      </c>
    </row>
    <row r="285" spans="1:5" x14ac:dyDescent="0.35">
      <c r="A285" s="87">
        <v>284</v>
      </c>
      <c r="B285" s="104" t="s">
        <v>367</v>
      </c>
      <c r="C285" s="89" t="s">
        <v>375</v>
      </c>
      <c r="D285" s="90">
        <v>3260</v>
      </c>
      <c r="E285" s="91">
        <v>150</v>
      </c>
    </row>
    <row r="286" spans="1:5" x14ac:dyDescent="0.35">
      <c r="A286" s="87">
        <v>285</v>
      </c>
      <c r="B286" s="104" t="s">
        <v>367</v>
      </c>
      <c r="C286" s="89" t="s">
        <v>375</v>
      </c>
      <c r="D286" s="90">
        <v>3260</v>
      </c>
      <c r="E286" s="91">
        <v>50</v>
      </c>
    </row>
    <row r="287" spans="1:5" x14ac:dyDescent="0.35">
      <c r="A287" s="87">
        <v>286</v>
      </c>
      <c r="B287" s="104" t="s">
        <v>367</v>
      </c>
      <c r="C287" s="89" t="s">
        <v>375</v>
      </c>
      <c r="D287" s="90">
        <v>3260</v>
      </c>
      <c r="E287" s="91">
        <v>50</v>
      </c>
    </row>
    <row r="288" spans="1:5" x14ac:dyDescent="0.35">
      <c r="A288" s="87">
        <v>287</v>
      </c>
      <c r="B288" s="104" t="s">
        <v>367</v>
      </c>
      <c r="C288" s="94" t="s">
        <v>377</v>
      </c>
      <c r="D288" s="90">
        <v>3120</v>
      </c>
      <c r="E288" s="91">
        <v>3000</v>
      </c>
    </row>
    <row r="289" spans="1:5" x14ac:dyDescent="0.35">
      <c r="A289" s="87">
        <v>288</v>
      </c>
      <c r="B289" s="104" t="s">
        <v>367</v>
      </c>
      <c r="C289" s="91" t="s">
        <v>378</v>
      </c>
      <c r="D289" s="87">
        <v>3770</v>
      </c>
      <c r="E289" s="113">
        <v>10</v>
      </c>
    </row>
    <row r="290" spans="1:5" x14ac:dyDescent="0.35">
      <c r="A290" s="87">
        <v>289</v>
      </c>
      <c r="B290" s="104" t="s">
        <v>367</v>
      </c>
      <c r="C290" s="89" t="s">
        <v>379</v>
      </c>
      <c r="D290" s="90">
        <v>3410</v>
      </c>
      <c r="E290" s="91">
        <v>300</v>
      </c>
    </row>
    <row r="291" spans="1:5" x14ac:dyDescent="0.35">
      <c r="A291" s="87">
        <v>290</v>
      </c>
      <c r="B291" s="104" t="s">
        <v>367</v>
      </c>
      <c r="C291" s="89" t="s">
        <v>380</v>
      </c>
      <c r="D291" s="90">
        <v>3410</v>
      </c>
      <c r="E291" s="91">
        <v>860</v>
      </c>
    </row>
    <row r="292" spans="1:5" x14ac:dyDescent="0.35">
      <c r="A292" s="87">
        <v>291</v>
      </c>
      <c r="B292" s="104" t="s">
        <v>367</v>
      </c>
      <c r="C292" s="89" t="s">
        <v>381</v>
      </c>
      <c r="D292" s="90">
        <v>3410</v>
      </c>
      <c r="E292" s="91">
        <v>650</v>
      </c>
    </row>
    <row r="293" spans="1:5" x14ac:dyDescent="0.35">
      <c r="A293" s="87">
        <v>292</v>
      </c>
      <c r="B293" s="104" t="s">
        <v>367</v>
      </c>
      <c r="C293" s="89" t="s">
        <v>382</v>
      </c>
      <c r="D293" s="90">
        <v>3410</v>
      </c>
      <c r="E293" s="91">
        <v>540</v>
      </c>
    </row>
    <row r="294" spans="1:5" x14ac:dyDescent="0.35">
      <c r="A294" s="87">
        <v>293</v>
      </c>
      <c r="B294" s="104" t="s">
        <v>367</v>
      </c>
      <c r="C294" s="89" t="s">
        <v>383</v>
      </c>
      <c r="D294" s="90">
        <v>3410</v>
      </c>
      <c r="E294" s="91">
        <v>560</v>
      </c>
    </row>
    <row r="295" spans="1:5" x14ac:dyDescent="0.35">
      <c r="A295" s="87">
        <v>294</v>
      </c>
      <c r="B295" s="104" t="s">
        <v>367</v>
      </c>
      <c r="C295" s="95" t="s">
        <v>384</v>
      </c>
      <c r="D295" s="96">
        <v>3520</v>
      </c>
      <c r="E295" s="91">
        <v>390</v>
      </c>
    </row>
    <row r="296" spans="1:5" x14ac:dyDescent="0.35">
      <c r="A296" s="87">
        <v>295</v>
      </c>
      <c r="B296" s="104" t="s">
        <v>367</v>
      </c>
      <c r="C296" s="89" t="s">
        <v>295</v>
      </c>
      <c r="D296" s="90">
        <v>3120</v>
      </c>
      <c r="E296" s="91">
        <v>20000</v>
      </c>
    </row>
    <row r="297" spans="1:5" x14ac:dyDescent="0.35">
      <c r="A297" s="87">
        <v>296</v>
      </c>
      <c r="B297" s="104" t="s">
        <v>367</v>
      </c>
      <c r="C297" s="89" t="s">
        <v>385</v>
      </c>
      <c r="D297" s="90">
        <v>3270</v>
      </c>
      <c r="E297" s="91">
        <v>18000</v>
      </c>
    </row>
    <row r="298" spans="1:5" x14ac:dyDescent="0.35">
      <c r="A298" s="87">
        <v>297</v>
      </c>
      <c r="B298" s="104" t="s">
        <v>367</v>
      </c>
      <c r="C298" s="89" t="s">
        <v>370</v>
      </c>
      <c r="D298" s="90">
        <v>3770</v>
      </c>
      <c r="E298" s="91">
        <v>343.87</v>
      </c>
    </row>
    <row r="299" spans="1:5" x14ac:dyDescent="0.35">
      <c r="A299" s="87">
        <v>298</v>
      </c>
      <c r="B299" s="104" t="s">
        <v>367</v>
      </c>
      <c r="C299" s="89" t="s">
        <v>386</v>
      </c>
      <c r="D299" s="90">
        <v>3740</v>
      </c>
      <c r="E299" s="91">
        <v>24286</v>
      </c>
    </row>
    <row r="300" spans="1:5" x14ac:dyDescent="0.35">
      <c r="A300" s="87">
        <v>299</v>
      </c>
      <c r="B300" s="104" t="s">
        <v>367</v>
      </c>
      <c r="C300" s="89" t="s">
        <v>387</v>
      </c>
      <c r="D300" s="90">
        <v>3410</v>
      </c>
      <c r="E300" s="91">
        <v>30</v>
      </c>
    </row>
    <row r="301" spans="1:5" x14ac:dyDescent="0.35">
      <c r="A301" s="87">
        <v>300</v>
      </c>
      <c r="B301" s="104" t="s">
        <v>367</v>
      </c>
      <c r="C301" s="89" t="s">
        <v>388</v>
      </c>
      <c r="D301" s="90">
        <v>3410</v>
      </c>
      <c r="E301" s="91">
        <v>650</v>
      </c>
    </row>
    <row r="302" spans="1:5" x14ac:dyDescent="0.35">
      <c r="A302" s="87">
        <v>301</v>
      </c>
      <c r="B302" s="104" t="s">
        <v>367</v>
      </c>
      <c r="C302" s="89" t="s">
        <v>322</v>
      </c>
      <c r="D302" s="90">
        <v>3410</v>
      </c>
      <c r="E302" s="91">
        <v>2120</v>
      </c>
    </row>
    <row r="303" spans="1:5" x14ac:dyDescent="0.35">
      <c r="A303" s="87">
        <v>302</v>
      </c>
      <c r="B303" s="104" t="s">
        <v>367</v>
      </c>
      <c r="C303" s="89" t="s">
        <v>330</v>
      </c>
      <c r="D303" s="90">
        <v>3410</v>
      </c>
      <c r="E303" s="91">
        <v>2120</v>
      </c>
    </row>
    <row r="304" spans="1:5" x14ac:dyDescent="0.35">
      <c r="A304" s="87">
        <v>303</v>
      </c>
      <c r="B304" s="104" t="s">
        <v>367</v>
      </c>
      <c r="C304" s="89" t="s">
        <v>389</v>
      </c>
      <c r="D304" s="90">
        <v>3410</v>
      </c>
      <c r="E304" s="91">
        <v>1097.3699999999999</v>
      </c>
    </row>
    <row r="305" spans="1:5" x14ac:dyDescent="0.35">
      <c r="A305" s="87">
        <v>304</v>
      </c>
      <c r="B305" s="104" t="s">
        <v>367</v>
      </c>
      <c r="C305" s="89" t="s">
        <v>390</v>
      </c>
      <c r="D305" s="90">
        <v>3410</v>
      </c>
      <c r="E305" s="91">
        <v>432</v>
      </c>
    </row>
    <row r="306" spans="1:5" x14ac:dyDescent="0.35">
      <c r="A306" s="103"/>
      <c r="B306" s="104"/>
      <c r="C306" s="105" t="s">
        <v>2</v>
      </c>
      <c r="D306" s="106"/>
      <c r="E306" s="107">
        <f>SUM(E3:E305)</f>
        <v>684769.04</v>
      </c>
    </row>
    <row r="307" spans="1:5" x14ac:dyDescent="0.35">
      <c r="A307" s="87"/>
      <c r="B307" s="104"/>
      <c r="C307" s="89"/>
      <c r="D307" s="90"/>
      <c r="E307" s="91"/>
    </row>
    <row r="308" spans="1:5" x14ac:dyDescent="0.35">
      <c r="A308" s="87"/>
      <c r="B308" s="88"/>
      <c r="C308" s="89"/>
      <c r="D308" s="90"/>
      <c r="E308" s="91"/>
    </row>
    <row r="309" spans="1:5" x14ac:dyDescent="0.35">
      <c r="A309" s="87"/>
      <c r="B309" s="88"/>
      <c r="C309" s="89"/>
      <c r="D309" s="90"/>
      <c r="E309" s="91"/>
    </row>
    <row r="310" spans="1:5" x14ac:dyDescent="0.35">
      <c r="A310" s="87"/>
      <c r="B310" s="88"/>
      <c r="C310" s="89"/>
      <c r="D310" s="90"/>
      <c r="E310" s="91"/>
    </row>
    <row r="311" spans="1:5" ht="15.75" customHeight="1" x14ac:dyDescent="0.35">
      <c r="A311" s="87"/>
      <c r="B311" s="88"/>
      <c r="C311" s="89"/>
      <c r="D311" s="90"/>
      <c r="E311" s="91"/>
    </row>
    <row r="312" spans="1:5" x14ac:dyDescent="0.35">
      <c r="A312" s="87"/>
      <c r="B312" s="88"/>
      <c r="C312" s="89"/>
      <c r="D312" s="90"/>
      <c r="E312" s="91"/>
    </row>
    <row r="313" spans="1:5" x14ac:dyDescent="0.35">
      <c r="A313" s="87"/>
      <c r="B313" s="88"/>
      <c r="C313" s="89"/>
      <c r="D313" s="90"/>
      <c r="E313" s="91"/>
    </row>
    <row r="314" spans="1:5" x14ac:dyDescent="0.35">
      <c r="A314" s="87"/>
      <c r="B314" s="88"/>
      <c r="C314" s="89"/>
      <c r="D314" s="90"/>
      <c r="E314" s="91"/>
    </row>
    <row r="315" spans="1:5" x14ac:dyDescent="0.35">
      <c r="A315" s="87"/>
      <c r="B315" s="88"/>
      <c r="C315" s="89"/>
      <c r="D315" s="90"/>
      <c r="E315" s="91"/>
    </row>
    <row r="316" spans="1:5" x14ac:dyDescent="0.35">
      <c r="A316" s="87"/>
      <c r="B316" s="88"/>
      <c r="C316" s="89"/>
      <c r="D316" s="90"/>
      <c r="E316" s="91"/>
    </row>
    <row r="317" spans="1:5" x14ac:dyDescent="0.35">
      <c r="A317" s="87"/>
      <c r="B317" s="88"/>
      <c r="C317" s="89"/>
      <c r="D317" s="90"/>
      <c r="E317" s="91"/>
    </row>
    <row r="318" spans="1:5" x14ac:dyDescent="0.35">
      <c r="A318" s="87"/>
      <c r="B318" s="88"/>
      <c r="C318" s="89"/>
      <c r="D318" s="90"/>
      <c r="E318" s="91"/>
    </row>
    <row r="319" spans="1:5" x14ac:dyDescent="0.35">
      <c r="A319" s="87"/>
      <c r="B319" s="88"/>
      <c r="C319" s="89"/>
      <c r="D319" s="90"/>
      <c r="E319" s="91"/>
    </row>
    <row r="320" spans="1:5" x14ac:dyDescent="0.35">
      <c r="A320" s="87"/>
      <c r="B320" s="88"/>
      <c r="C320" s="89"/>
      <c r="D320" s="90"/>
      <c r="E320" s="91"/>
    </row>
    <row r="321" spans="1:5" x14ac:dyDescent="0.35">
      <c r="A321" s="87"/>
      <c r="B321" s="88"/>
      <c r="C321" s="89"/>
      <c r="D321" s="90"/>
      <c r="E321" s="91"/>
    </row>
    <row r="322" spans="1:5" x14ac:dyDescent="0.35">
      <c r="A322" s="87"/>
      <c r="B322" s="88"/>
      <c r="C322" s="89"/>
      <c r="D322" s="90"/>
      <c r="E322" s="91"/>
    </row>
    <row r="323" spans="1:5" x14ac:dyDescent="0.35">
      <c r="A323" s="87"/>
      <c r="B323" s="88"/>
      <c r="C323" s="89"/>
      <c r="D323" s="90"/>
      <c r="E323" s="91"/>
    </row>
    <row r="324" spans="1:5" x14ac:dyDescent="0.35">
      <c r="A324" s="87"/>
      <c r="B324" s="88"/>
      <c r="C324" s="89"/>
      <c r="D324" s="90"/>
      <c r="E324" s="91"/>
    </row>
    <row r="325" spans="1:5" x14ac:dyDescent="0.35">
      <c r="A325" s="87"/>
      <c r="B325" s="88"/>
      <c r="C325" s="89"/>
      <c r="D325" s="90"/>
      <c r="E325" s="91"/>
    </row>
    <row r="326" spans="1:5" x14ac:dyDescent="0.35">
      <c r="A326" s="87"/>
      <c r="B326" s="88"/>
      <c r="C326" s="89"/>
      <c r="D326" s="90"/>
      <c r="E326" s="91"/>
    </row>
    <row r="327" spans="1:5" x14ac:dyDescent="0.35">
      <c r="A327" s="87"/>
      <c r="B327" s="88"/>
      <c r="C327" s="89"/>
      <c r="D327" s="90"/>
      <c r="E327" s="91"/>
    </row>
    <row r="328" spans="1:5" x14ac:dyDescent="0.35">
      <c r="A328" s="87"/>
      <c r="B328" s="88"/>
      <c r="C328" s="89"/>
      <c r="D328" s="90"/>
      <c r="E328" s="91"/>
    </row>
    <row r="329" spans="1:5" x14ac:dyDescent="0.35">
      <c r="A329" s="87"/>
      <c r="B329" s="88"/>
      <c r="C329" s="89"/>
      <c r="D329" s="90"/>
      <c r="E329" s="91"/>
    </row>
    <row r="330" spans="1:5" x14ac:dyDescent="0.35">
      <c r="A330" s="87"/>
      <c r="B330" s="88"/>
      <c r="C330" s="89"/>
      <c r="D330" s="90"/>
      <c r="E330" s="91"/>
    </row>
    <row r="331" spans="1:5" x14ac:dyDescent="0.35">
      <c r="A331" s="87"/>
      <c r="B331" s="88"/>
      <c r="C331" s="89"/>
      <c r="D331" s="90"/>
      <c r="E331" s="91"/>
    </row>
    <row r="332" spans="1:5" x14ac:dyDescent="0.35">
      <c r="A332" s="87"/>
      <c r="B332" s="88"/>
      <c r="C332" s="89"/>
      <c r="D332" s="90"/>
      <c r="E332" s="91"/>
    </row>
    <row r="333" spans="1:5" x14ac:dyDescent="0.35">
      <c r="A333" s="87"/>
      <c r="B333" s="88"/>
      <c r="C333" s="89"/>
      <c r="D333" s="90"/>
      <c r="E333" s="91"/>
    </row>
    <row r="334" spans="1:5" x14ac:dyDescent="0.35">
      <c r="A334" s="87"/>
      <c r="B334" s="88"/>
      <c r="C334" s="89"/>
      <c r="D334" s="90"/>
      <c r="E334" s="91"/>
    </row>
    <row r="335" spans="1:5" x14ac:dyDescent="0.35">
      <c r="A335" s="87"/>
      <c r="B335" s="88"/>
      <c r="C335" s="89"/>
      <c r="D335" s="90"/>
      <c r="E335" s="91"/>
    </row>
    <row r="336" spans="1:5" x14ac:dyDescent="0.35">
      <c r="A336" s="87"/>
      <c r="B336" s="88"/>
      <c r="C336" s="89"/>
      <c r="D336" s="90"/>
      <c r="E336" s="91"/>
    </row>
    <row r="337" spans="1:5" x14ac:dyDescent="0.35">
      <c r="A337" s="87"/>
      <c r="B337" s="88"/>
      <c r="C337" s="89"/>
      <c r="D337" s="90"/>
      <c r="E337" s="91"/>
    </row>
    <row r="338" spans="1:5" x14ac:dyDescent="0.35">
      <c r="A338" s="87"/>
      <c r="B338" s="88"/>
      <c r="C338" s="89"/>
      <c r="D338" s="90"/>
      <c r="E338" s="91"/>
    </row>
    <row r="339" spans="1:5" x14ac:dyDescent="0.35">
      <c r="A339" s="87"/>
      <c r="B339" s="88"/>
      <c r="C339" s="89"/>
      <c r="D339" s="90"/>
      <c r="E339" s="91"/>
    </row>
    <row r="340" spans="1:5" x14ac:dyDescent="0.35">
      <c r="B340" s="88"/>
      <c r="C340" s="89"/>
      <c r="D340" s="90"/>
      <c r="E340" s="91"/>
    </row>
    <row r="341" spans="1:5" ht="21.75" thickBot="1" x14ac:dyDescent="0.4">
      <c r="E341" s="100">
        <f>SUM(E6:E340)</f>
        <v>1361730.48</v>
      </c>
    </row>
  </sheetData>
  <sortState xmlns:xlrd2="http://schemas.microsoft.com/office/spreadsheetml/2017/richdata2" ref="A6:I342">
    <sortCondition ref="A6:A342"/>
  </sortState>
  <mergeCells count="1">
    <mergeCell ref="A1:E1"/>
  </mergeCells>
  <phoneticPr fontId="11" type="noConversion"/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4016B-0AE6-462B-83D9-7939E6ECFB8D}">
  <sheetPr>
    <pageSetUpPr fitToPage="1"/>
  </sheetPr>
  <dimension ref="A1:E9"/>
  <sheetViews>
    <sheetView workbookViewId="0">
      <selection activeCell="C4" sqref="C4"/>
    </sheetView>
  </sheetViews>
  <sheetFormatPr baseColWidth="10" defaultRowHeight="15" x14ac:dyDescent="0.25"/>
  <cols>
    <col min="1" max="1" width="7.85546875" customWidth="1"/>
    <col min="2" max="2" width="11.5703125" customWidth="1"/>
    <col min="3" max="3" width="55" bestFit="1" customWidth="1"/>
    <col min="4" max="4" width="11.5703125" customWidth="1"/>
    <col min="5" max="5" width="11.5703125" style="12" customWidth="1"/>
  </cols>
  <sheetData>
    <row r="1" spans="1:5" ht="15.75" x14ac:dyDescent="0.25">
      <c r="A1" s="149" t="s">
        <v>86</v>
      </c>
      <c r="B1" s="149"/>
      <c r="C1" s="149"/>
      <c r="D1" s="149"/>
      <c r="E1" s="149"/>
    </row>
    <row r="2" spans="1:5" x14ac:dyDescent="0.25">
      <c r="A2" s="2">
        <v>3000</v>
      </c>
      <c r="B2" s="129" t="s">
        <v>16</v>
      </c>
      <c r="C2" s="130"/>
      <c r="D2" s="130"/>
      <c r="E2" s="131"/>
    </row>
    <row r="3" spans="1:5" x14ac:dyDescent="0.25">
      <c r="A3" s="55" t="s">
        <v>14</v>
      </c>
      <c r="B3" s="55" t="s">
        <v>0</v>
      </c>
      <c r="C3" s="55" t="s">
        <v>1</v>
      </c>
      <c r="D3" s="55" t="s">
        <v>6</v>
      </c>
      <c r="E3" s="56" t="s">
        <v>9</v>
      </c>
    </row>
    <row r="4" spans="1:5" x14ac:dyDescent="0.25">
      <c r="A4" s="11">
        <v>92</v>
      </c>
      <c r="B4" s="16" t="s">
        <v>255</v>
      </c>
      <c r="C4" s="63" t="s">
        <v>16</v>
      </c>
      <c r="D4" s="17">
        <v>3000</v>
      </c>
      <c r="E4" s="13">
        <v>2534.08</v>
      </c>
    </row>
    <row r="5" spans="1:5" x14ac:dyDescent="0.25">
      <c r="A5" s="11">
        <v>131</v>
      </c>
      <c r="B5" s="16" t="s">
        <v>283</v>
      </c>
      <c r="C5" s="63" t="s">
        <v>16</v>
      </c>
      <c r="D5" s="17">
        <v>3000</v>
      </c>
      <c r="E5" s="13">
        <v>23298.06</v>
      </c>
    </row>
    <row r="6" spans="1:5" x14ac:dyDescent="0.25">
      <c r="A6" s="11">
        <v>169</v>
      </c>
      <c r="B6" s="16" t="s">
        <v>303</v>
      </c>
      <c r="C6" s="63" t="s">
        <v>16</v>
      </c>
      <c r="D6" s="17">
        <v>3000</v>
      </c>
      <c r="E6" s="13">
        <v>286</v>
      </c>
    </row>
    <row r="7" spans="1:5" x14ac:dyDescent="0.25">
      <c r="A7" s="11">
        <v>238</v>
      </c>
      <c r="B7" s="16" t="s">
        <v>351</v>
      </c>
      <c r="C7" s="63" t="s">
        <v>16</v>
      </c>
      <c r="D7" s="17">
        <v>3000</v>
      </c>
      <c r="E7" s="13">
        <v>291.02999999999997</v>
      </c>
    </row>
    <row r="8" spans="1:5" x14ac:dyDescent="0.25">
      <c r="A8" s="11">
        <v>252</v>
      </c>
      <c r="B8" s="16" t="s">
        <v>360</v>
      </c>
      <c r="C8" s="63" t="s">
        <v>16</v>
      </c>
      <c r="D8" s="17">
        <v>3000</v>
      </c>
      <c r="E8" s="13">
        <v>286</v>
      </c>
    </row>
    <row r="9" spans="1:5" ht="15.75" thickBot="1" x14ac:dyDescent="0.3">
      <c r="E9" s="84">
        <f>SUM(E4:E8)</f>
        <v>26695.17</v>
      </c>
    </row>
  </sheetData>
  <mergeCells count="1">
    <mergeCell ref="A1:E1"/>
  </mergeCells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162C6-3B07-4D09-82F6-8FAE97100FC4}">
  <dimension ref="A1:G27"/>
  <sheetViews>
    <sheetView workbookViewId="0">
      <selection sqref="A1:E1"/>
    </sheetView>
  </sheetViews>
  <sheetFormatPr baseColWidth="10" defaultRowHeight="15" x14ac:dyDescent="0.25"/>
  <cols>
    <col min="1" max="1" width="7.85546875" style="1" customWidth="1"/>
    <col min="2" max="2" width="11.5703125" style="1" customWidth="1"/>
    <col min="3" max="3" width="80" customWidth="1"/>
    <col min="4" max="4" width="11.5703125" style="35" customWidth="1"/>
    <col min="5" max="5" width="11.5703125" style="12" customWidth="1"/>
  </cols>
  <sheetData>
    <row r="1" spans="1:7" ht="15.75" x14ac:dyDescent="0.25">
      <c r="A1" s="150" t="s">
        <v>84</v>
      </c>
      <c r="B1" s="150"/>
      <c r="C1" s="150"/>
      <c r="D1" s="150"/>
      <c r="E1" s="151"/>
    </row>
    <row r="2" spans="1:7" x14ac:dyDescent="0.25">
      <c r="A2" s="2">
        <v>3110</v>
      </c>
      <c r="B2" s="152" t="s">
        <v>23</v>
      </c>
      <c r="C2" s="152"/>
      <c r="D2" s="152"/>
      <c r="E2" s="152"/>
    </row>
    <row r="3" spans="1:7" x14ac:dyDescent="0.25">
      <c r="A3" s="57" t="s">
        <v>14</v>
      </c>
      <c r="B3" s="57" t="s">
        <v>0</v>
      </c>
      <c r="C3" s="55" t="s">
        <v>1</v>
      </c>
      <c r="D3" s="57" t="s">
        <v>6</v>
      </c>
      <c r="E3" s="56" t="s">
        <v>9</v>
      </c>
    </row>
    <row r="4" spans="1:7" x14ac:dyDescent="0.25">
      <c r="A4" s="11">
        <v>156</v>
      </c>
      <c r="B4" s="16" t="s">
        <v>283</v>
      </c>
      <c r="C4" s="63" t="s">
        <v>292</v>
      </c>
      <c r="D4" s="17">
        <v>3110</v>
      </c>
      <c r="E4" s="13">
        <v>10000</v>
      </c>
      <c r="G4" s="12"/>
    </row>
    <row r="5" spans="1:7" x14ac:dyDescent="0.25">
      <c r="E5" s="37">
        <f>SUM(E4)</f>
        <v>10000</v>
      </c>
    </row>
    <row r="7" spans="1:7" x14ac:dyDescent="0.25">
      <c r="A7" s="2">
        <v>3120</v>
      </c>
      <c r="B7" s="152" t="s">
        <v>24</v>
      </c>
      <c r="C7" s="152"/>
      <c r="D7" s="152"/>
      <c r="E7" s="152"/>
    </row>
    <row r="8" spans="1:7" x14ac:dyDescent="0.25">
      <c r="A8" s="57" t="s">
        <v>14</v>
      </c>
      <c r="B8" s="57" t="s">
        <v>0</v>
      </c>
      <c r="C8" s="55" t="s">
        <v>1</v>
      </c>
      <c r="D8" s="57" t="s">
        <v>6</v>
      </c>
      <c r="E8" s="56" t="s">
        <v>9</v>
      </c>
    </row>
    <row r="9" spans="1:7" x14ac:dyDescent="0.25">
      <c r="A9" s="11">
        <v>91</v>
      </c>
      <c r="B9" s="16" t="s">
        <v>240</v>
      </c>
      <c r="C9" s="63" t="s">
        <v>254</v>
      </c>
      <c r="D9" s="17">
        <v>3120</v>
      </c>
      <c r="E9" s="13">
        <v>25249</v>
      </c>
    </row>
    <row r="10" spans="1:7" x14ac:dyDescent="0.25">
      <c r="A10" s="11">
        <v>160</v>
      </c>
      <c r="B10" s="16" t="s">
        <v>283</v>
      </c>
      <c r="C10" s="63" t="s">
        <v>295</v>
      </c>
      <c r="D10" s="17">
        <v>3120</v>
      </c>
      <c r="E10" s="13">
        <v>51200</v>
      </c>
    </row>
    <row r="11" spans="1:7" x14ac:dyDescent="0.25">
      <c r="A11" s="11">
        <v>247</v>
      </c>
      <c r="B11" s="16" t="s">
        <v>351</v>
      </c>
      <c r="C11" s="63" t="s">
        <v>358</v>
      </c>
      <c r="D11" s="17">
        <v>3120</v>
      </c>
      <c r="E11" s="13">
        <v>29750</v>
      </c>
      <c r="G11" s="12"/>
    </row>
    <row r="12" spans="1:7" ht="16.149999999999999" customHeight="1" x14ac:dyDescent="0.25">
      <c r="A12" s="11">
        <v>222</v>
      </c>
      <c r="B12" s="16" t="s">
        <v>331</v>
      </c>
      <c r="C12" s="63" t="s">
        <v>346</v>
      </c>
      <c r="D12" s="17">
        <v>3120</v>
      </c>
      <c r="E12" s="13">
        <v>6000</v>
      </c>
    </row>
    <row r="13" spans="1:7" x14ac:dyDescent="0.25">
      <c r="A13" s="11">
        <v>287</v>
      </c>
      <c r="B13" s="16" t="s">
        <v>367</v>
      </c>
      <c r="C13" s="63" t="s">
        <v>377</v>
      </c>
      <c r="D13" s="17">
        <v>3120</v>
      </c>
      <c r="E13" s="13">
        <v>3000</v>
      </c>
    </row>
    <row r="14" spans="1:7" x14ac:dyDescent="0.25">
      <c r="A14" s="11">
        <v>295</v>
      </c>
      <c r="B14" s="16" t="s">
        <v>367</v>
      </c>
      <c r="C14" s="63" t="s">
        <v>295</v>
      </c>
      <c r="D14" s="17">
        <v>3120</v>
      </c>
      <c r="E14" s="13">
        <v>20000</v>
      </c>
    </row>
    <row r="15" spans="1:7" x14ac:dyDescent="0.25">
      <c r="B15" s="15"/>
      <c r="C15" s="64"/>
      <c r="D15" s="18"/>
      <c r="E15" s="37">
        <f>SUM(E9:E14)</f>
        <v>135199</v>
      </c>
    </row>
    <row r="16" spans="1:7" x14ac:dyDescent="0.25">
      <c r="B16" s="15"/>
      <c r="C16" s="64"/>
      <c r="D16" s="18"/>
    </row>
    <row r="17" spans="1:5" x14ac:dyDescent="0.25">
      <c r="C17" s="33"/>
      <c r="D17" s="82"/>
    </row>
    <row r="18" spans="1:5" x14ac:dyDescent="0.25">
      <c r="A18" s="2">
        <v>3130</v>
      </c>
      <c r="B18" s="152" t="s">
        <v>37</v>
      </c>
      <c r="C18" s="152"/>
      <c r="D18" s="152"/>
      <c r="E18" s="152"/>
    </row>
    <row r="19" spans="1:5" x14ac:dyDescent="0.25">
      <c r="A19" s="57" t="s">
        <v>14</v>
      </c>
      <c r="B19" s="57" t="s">
        <v>0</v>
      </c>
      <c r="C19" s="55" t="s">
        <v>1</v>
      </c>
      <c r="D19" s="57" t="s">
        <v>6</v>
      </c>
      <c r="E19" s="56" t="s">
        <v>9</v>
      </c>
    </row>
    <row r="20" spans="1:5" x14ac:dyDescent="0.25">
      <c r="A20" s="11">
        <v>1</v>
      </c>
      <c r="B20" s="16">
        <v>44568</v>
      </c>
      <c r="C20" s="63" t="s">
        <v>208</v>
      </c>
      <c r="D20" s="17">
        <v>3130</v>
      </c>
      <c r="E20" s="13">
        <v>2551.35</v>
      </c>
    </row>
    <row r="21" spans="1:5" x14ac:dyDescent="0.25">
      <c r="A21" s="11">
        <v>96</v>
      </c>
      <c r="B21" s="16" t="s">
        <v>255</v>
      </c>
      <c r="C21" s="63" t="s">
        <v>256</v>
      </c>
      <c r="D21" s="17">
        <v>3130</v>
      </c>
      <c r="E21" s="13">
        <v>3401.37</v>
      </c>
    </row>
    <row r="22" spans="1:5" x14ac:dyDescent="0.25">
      <c r="A22" s="11">
        <v>213</v>
      </c>
      <c r="B22" s="16" t="s">
        <v>331</v>
      </c>
      <c r="C22" s="63" t="s">
        <v>208</v>
      </c>
      <c r="D22" s="17">
        <v>3130</v>
      </c>
      <c r="E22" s="13">
        <v>3095.45</v>
      </c>
    </row>
    <row r="23" spans="1:5" x14ac:dyDescent="0.25">
      <c r="E23" s="37">
        <f>SUM(E20:E22)</f>
        <v>9048.1699999999983</v>
      </c>
    </row>
    <row r="25" spans="1:5" x14ac:dyDescent="0.25">
      <c r="A25" s="2">
        <v>3140</v>
      </c>
      <c r="B25" s="152" t="s">
        <v>124</v>
      </c>
      <c r="C25" s="152"/>
      <c r="D25" s="152"/>
      <c r="E25" s="152"/>
    </row>
    <row r="26" spans="1:5" x14ac:dyDescent="0.25">
      <c r="A26" s="57" t="s">
        <v>14</v>
      </c>
      <c r="B26" s="57" t="s">
        <v>0</v>
      </c>
      <c r="C26" s="55" t="s">
        <v>1</v>
      </c>
      <c r="D26" s="57" t="s">
        <v>6</v>
      </c>
      <c r="E26" s="56" t="s">
        <v>9</v>
      </c>
    </row>
    <row r="27" spans="1:5" x14ac:dyDescent="0.25">
      <c r="A27" s="11"/>
      <c r="B27" s="16"/>
      <c r="C27" s="8"/>
      <c r="D27" s="17"/>
      <c r="E27" s="13"/>
    </row>
  </sheetData>
  <mergeCells count="5">
    <mergeCell ref="A1:E1"/>
    <mergeCell ref="B2:E2"/>
    <mergeCell ref="B7:E7"/>
    <mergeCell ref="B18:E18"/>
    <mergeCell ref="B25:E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64B21-BC2C-44AA-8752-AF562EDA0C25}">
  <dimension ref="A1:I184"/>
  <sheetViews>
    <sheetView workbookViewId="0">
      <selection sqref="A1:E1"/>
    </sheetView>
  </sheetViews>
  <sheetFormatPr baseColWidth="10" defaultRowHeight="15" x14ac:dyDescent="0.25"/>
  <cols>
    <col min="1" max="1" width="7.85546875" customWidth="1"/>
    <col min="3" max="3" width="75.28515625" customWidth="1"/>
  </cols>
  <sheetData>
    <row r="1" spans="1:9" x14ac:dyDescent="0.25">
      <c r="A1" s="153" t="s">
        <v>85</v>
      </c>
      <c r="B1" s="154"/>
      <c r="C1" s="154"/>
      <c r="D1" s="154"/>
      <c r="E1" s="155"/>
    </row>
    <row r="2" spans="1:9" x14ac:dyDescent="0.25">
      <c r="A2" s="2">
        <v>3210</v>
      </c>
      <c r="B2" s="152" t="s">
        <v>25</v>
      </c>
      <c r="C2" s="152"/>
      <c r="D2" s="152"/>
      <c r="E2" s="152"/>
    </row>
    <row r="3" spans="1:9" x14ac:dyDescent="0.25">
      <c r="A3" s="57" t="s">
        <v>14</v>
      </c>
      <c r="B3" s="57" t="s">
        <v>0</v>
      </c>
      <c r="C3" s="55" t="s">
        <v>1</v>
      </c>
      <c r="D3" s="57" t="s">
        <v>6</v>
      </c>
      <c r="E3" s="56" t="s">
        <v>9</v>
      </c>
    </row>
    <row r="4" spans="1:9" x14ac:dyDescent="0.25">
      <c r="A4" s="11">
        <v>78</v>
      </c>
      <c r="B4" s="16" t="s">
        <v>240</v>
      </c>
      <c r="C4" s="63" t="s">
        <v>246</v>
      </c>
      <c r="D4" s="17">
        <v>3210</v>
      </c>
      <c r="E4" s="13">
        <v>887</v>
      </c>
      <c r="G4" s="12"/>
      <c r="H4" s="12"/>
    </row>
    <row r="5" spans="1:9" x14ac:dyDescent="0.25">
      <c r="A5" s="11">
        <v>82</v>
      </c>
      <c r="B5" s="16" t="s">
        <v>240</v>
      </c>
      <c r="C5" s="63" t="s">
        <v>247</v>
      </c>
      <c r="D5" s="17">
        <v>3210</v>
      </c>
      <c r="E5" s="13">
        <v>2824.52</v>
      </c>
    </row>
    <row r="6" spans="1:9" x14ac:dyDescent="0.25">
      <c r="A6" s="11">
        <v>86</v>
      </c>
      <c r="B6" s="16" t="s">
        <v>240</v>
      </c>
      <c r="C6" s="63" t="s">
        <v>247</v>
      </c>
      <c r="D6" s="17">
        <v>3210</v>
      </c>
      <c r="E6" s="13">
        <v>1070.8900000000001</v>
      </c>
    </row>
    <row r="7" spans="1:9" x14ac:dyDescent="0.25">
      <c r="A7" s="11">
        <v>97</v>
      </c>
      <c r="B7" s="16" t="s">
        <v>255</v>
      </c>
      <c r="C7" s="63" t="s">
        <v>265</v>
      </c>
      <c r="D7" s="17">
        <v>3210</v>
      </c>
      <c r="E7" s="13">
        <v>130</v>
      </c>
    </row>
    <row r="8" spans="1:9" x14ac:dyDescent="0.25">
      <c r="A8" s="11">
        <v>98</v>
      </c>
      <c r="B8" s="16" t="s">
        <v>255</v>
      </c>
      <c r="C8" s="63" t="s">
        <v>264</v>
      </c>
      <c r="D8" s="17">
        <v>3210</v>
      </c>
      <c r="E8" s="13">
        <v>130</v>
      </c>
      <c r="H8" s="12"/>
      <c r="I8" s="12"/>
    </row>
    <row r="9" spans="1:9" x14ac:dyDescent="0.25">
      <c r="A9" s="11">
        <v>104</v>
      </c>
      <c r="B9" s="16" t="s">
        <v>255</v>
      </c>
      <c r="C9" s="63" t="s">
        <v>257</v>
      </c>
      <c r="D9" s="17">
        <v>3210</v>
      </c>
      <c r="E9" s="13">
        <v>130</v>
      </c>
    </row>
    <row r="10" spans="1:9" x14ac:dyDescent="0.25">
      <c r="A10" s="11">
        <v>107</v>
      </c>
      <c r="B10" s="16" t="s">
        <v>255</v>
      </c>
      <c r="C10" s="63" t="s">
        <v>258</v>
      </c>
      <c r="D10" s="17">
        <v>3210</v>
      </c>
      <c r="E10" s="13">
        <v>1320</v>
      </c>
    </row>
    <row r="11" spans="1:9" x14ac:dyDescent="0.25">
      <c r="A11" s="11">
        <v>108</v>
      </c>
      <c r="B11" s="16" t="s">
        <v>255</v>
      </c>
      <c r="C11" s="63" t="s">
        <v>259</v>
      </c>
      <c r="D11" s="17">
        <v>3210</v>
      </c>
      <c r="E11" s="13">
        <v>130</v>
      </c>
    </row>
    <row r="12" spans="1:9" x14ac:dyDescent="0.25">
      <c r="A12" s="11">
        <v>111</v>
      </c>
      <c r="B12" s="16" t="s">
        <v>255</v>
      </c>
      <c r="C12" s="63" t="s">
        <v>260</v>
      </c>
      <c r="D12" s="17">
        <v>3210</v>
      </c>
      <c r="E12" s="13">
        <v>1510</v>
      </c>
    </row>
    <row r="13" spans="1:9" x14ac:dyDescent="0.25">
      <c r="A13" s="11">
        <v>113</v>
      </c>
      <c r="B13" s="16" t="s">
        <v>255</v>
      </c>
      <c r="C13" s="63" t="s">
        <v>262</v>
      </c>
      <c r="D13" s="17">
        <v>3210</v>
      </c>
      <c r="E13" s="13">
        <v>230</v>
      </c>
    </row>
    <row r="14" spans="1:9" x14ac:dyDescent="0.25">
      <c r="A14" s="11">
        <v>121</v>
      </c>
      <c r="B14" s="16" t="s">
        <v>255</v>
      </c>
      <c r="C14" s="63" t="s">
        <v>263</v>
      </c>
      <c r="D14" s="17">
        <v>3210</v>
      </c>
      <c r="E14" s="13">
        <v>930</v>
      </c>
    </row>
    <row r="15" spans="1:9" x14ac:dyDescent="0.25">
      <c r="A15" s="11">
        <v>122</v>
      </c>
      <c r="B15" s="16" t="s">
        <v>255</v>
      </c>
      <c r="C15" s="63" t="s">
        <v>211</v>
      </c>
      <c r="D15" s="17">
        <v>3210</v>
      </c>
      <c r="E15" s="13">
        <v>1660</v>
      </c>
    </row>
    <row r="16" spans="1:9" x14ac:dyDescent="0.25">
      <c r="A16" s="11">
        <v>134</v>
      </c>
      <c r="B16" s="16" t="s">
        <v>283</v>
      </c>
      <c r="C16" s="63" t="s">
        <v>215</v>
      </c>
      <c r="D16" s="17">
        <v>3210</v>
      </c>
      <c r="E16" s="13">
        <v>1640</v>
      </c>
    </row>
    <row r="17" spans="1:8" x14ac:dyDescent="0.25">
      <c r="A17" s="11">
        <v>135</v>
      </c>
      <c r="B17" s="16" t="s">
        <v>283</v>
      </c>
      <c r="C17" s="63" t="s">
        <v>203</v>
      </c>
      <c r="D17" s="17">
        <v>3210</v>
      </c>
      <c r="E17" s="13">
        <v>130</v>
      </c>
    </row>
    <row r="18" spans="1:8" x14ac:dyDescent="0.25">
      <c r="A18" s="11">
        <v>136</v>
      </c>
      <c r="B18" s="16" t="s">
        <v>283</v>
      </c>
      <c r="C18" s="63" t="s">
        <v>286</v>
      </c>
      <c r="D18" s="17">
        <v>3210</v>
      </c>
      <c r="E18" s="13">
        <v>130</v>
      </c>
    </row>
    <row r="19" spans="1:8" x14ac:dyDescent="0.25">
      <c r="A19" s="11">
        <v>137</v>
      </c>
      <c r="B19" s="16" t="s">
        <v>283</v>
      </c>
      <c r="C19" s="63" t="s">
        <v>221</v>
      </c>
      <c r="D19" s="17">
        <v>3210</v>
      </c>
      <c r="E19" s="13">
        <v>130</v>
      </c>
    </row>
    <row r="20" spans="1:8" x14ac:dyDescent="0.25">
      <c r="A20" s="11">
        <v>138</v>
      </c>
      <c r="B20" s="16" t="s">
        <v>283</v>
      </c>
      <c r="C20" s="63" t="s">
        <v>233</v>
      </c>
      <c r="D20" s="17">
        <v>3210</v>
      </c>
      <c r="E20" s="13">
        <v>130</v>
      </c>
    </row>
    <row r="21" spans="1:8" x14ac:dyDescent="0.25">
      <c r="A21" s="11">
        <v>139</v>
      </c>
      <c r="B21" s="16" t="s">
        <v>283</v>
      </c>
      <c r="C21" s="63" t="s">
        <v>287</v>
      </c>
      <c r="D21" s="17">
        <v>3210</v>
      </c>
      <c r="E21" s="13">
        <v>130</v>
      </c>
    </row>
    <row r="22" spans="1:8" x14ac:dyDescent="0.25">
      <c r="A22" s="11">
        <v>140</v>
      </c>
      <c r="B22" s="16" t="s">
        <v>283</v>
      </c>
      <c r="C22" s="63" t="s">
        <v>288</v>
      </c>
      <c r="D22" s="17">
        <v>3210</v>
      </c>
      <c r="E22" s="13">
        <v>200</v>
      </c>
    </row>
    <row r="23" spans="1:8" x14ac:dyDescent="0.25">
      <c r="A23" s="11">
        <v>141</v>
      </c>
      <c r="B23" s="16" t="s">
        <v>283</v>
      </c>
      <c r="C23" s="63" t="s">
        <v>289</v>
      </c>
      <c r="D23" s="17">
        <v>3210</v>
      </c>
      <c r="E23" s="13">
        <v>260</v>
      </c>
    </row>
    <row r="24" spans="1:8" x14ac:dyDescent="0.25">
      <c r="A24" s="11">
        <v>142</v>
      </c>
      <c r="B24" s="16" t="s">
        <v>283</v>
      </c>
      <c r="C24" s="63" t="s">
        <v>218</v>
      </c>
      <c r="D24" s="17">
        <v>3210</v>
      </c>
      <c r="E24" s="13">
        <v>390</v>
      </c>
    </row>
    <row r="25" spans="1:8" x14ac:dyDescent="0.25">
      <c r="A25" s="11">
        <v>143</v>
      </c>
      <c r="B25" s="16" t="s">
        <v>283</v>
      </c>
      <c r="C25" s="63" t="s">
        <v>290</v>
      </c>
      <c r="D25" s="17">
        <v>3210</v>
      </c>
      <c r="E25" s="13">
        <v>500</v>
      </c>
    </row>
    <row r="26" spans="1:8" x14ac:dyDescent="0.25">
      <c r="A26" s="11">
        <v>144</v>
      </c>
      <c r="B26" s="16" t="s">
        <v>283</v>
      </c>
      <c r="C26" s="63" t="s">
        <v>222</v>
      </c>
      <c r="D26" s="17">
        <v>3210</v>
      </c>
      <c r="E26" s="13">
        <v>1050</v>
      </c>
    </row>
    <row r="27" spans="1:8" x14ac:dyDescent="0.25">
      <c r="A27" s="11">
        <v>145</v>
      </c>
      <c r="B27" s="16" t="s">
        <v>283</v>
      </c>
      <c r="C27" s="63" t="s">
        <v>234</v>
      </c>
      <c r="D27" s="17">
        <v>3210</v>
      </c>
      <c r="E27" s="13">
        <v>1130</v>
      </c>
    </row>
    <row r="28" spans="1:8" x14ac:dyDescent="0.25">
      <c r="A28" s="11">
        <v>146</v>
      </c>
      <c r="B28" s="16" t="s">
        <v>283</v>
      </c>
      <c r="C28" s="63" t="s">
        <v>216</v>
      </c>
      <c r="D28" s="17">
        <v>3210</v>
      </c>
      <c r="E28" s="13">
        <v>2590</v>
      </c>
    </row>
    <row r="29" spans="1:8" x14ac:dyDescent="0.25">
      <c r="A29" s="11">
        <v>147</v>
      </c>
      <c r="B29" s="16" t="s">
        <v>283</v>
      </c>
      <c r="C29" s="63" t="s">
        <v>226</v>
      </c>
      <c r="D29" s="17">
        <v>3210</v>
      </c>
      <c r="E29" s="13">
        <v>70</v>
      </c>
      <c r="H29" s="12"/>
    </row>
    <row r="30" spans="1:8" x14ac:dyDescent="0.25">
      <c r="A30" s="11">
        <v>148</v>
      </c>
      <c r="B30" s="16" t="s">
        <v>283</v>
      </c>
      <c r="C30" s="63" t="s">
        <v>229</v>
      </c>
      <c r="D30" s="17">
        <v>3210</v>
      </c>
      <c r="E30" s="13">
        <v>100</v>
      </c>
    </row>
    <row r="31" spans="1:8" x14ac:dyDescent="0.25">
      <c r="A31" s="11">
        <v>149</v>
      </c>
      <c r="B31" s="16" t="s">
        <v>283</v>
      </c>
      <c r="C31" s="63" t="s">
        <v>291</v>
      </c>
      <c r="D31" s="17">
        <v>3210</v>
      </c>
      <c r="E31" s="13">
        <v>330</v>
      </c>
    </row>
    <row r="32" spans="1:8" x14ac:dyDescent="0.25">
      <c r="A32" s="11">
        <v>150</v>
      </c>
      <c r="B32" s="16" t="s">
        <v>283</v>
      </c>
      <c r="C32" s="63" t="s">
        <v>228</v>
      </c>
      <c r="D32" s="17">
        <v>3210</v>
      </c>
      <c r="E32" s="13">
        <v>570</v>
      </c>
    </row>
    <row r="33" spans="1:5" x14ac:dyDescent="0.25">
      <c r="A33" s="11">
        <v>151</v>
      </c>
      <c r="B33" s="16" t="s">
        <v>283</v>
      </c>
      <c r="C33" s="63" t="s">
        <v>232</v>
      </c>
      <c r="D33" s="17">
        <v>3210</v>
      </c>
      <c r="E33" s="13">
        <v>1100</v>
      </c>
    </row>
    <row r="34" spans="1:5" x14ac:dyDescent="0.25">
      <c r="A34" s="11">
        <v>164</v>
      </c>
      <c r="B34" s="16" t="s">
        <v>298</v>
      </c>
      <c r="C34" s="63" t="s">
        <v>299</v>
      </c>
      <c r="D34" s="17">
        <v>3210</v>
      </c>
      <c r="E34" s="13">
        <v>470</v>
      </c>
    </row>
    <row r="35" spans="1:5" x14ac:dyDescent="0.25">
      <c r="A35" s="11">
        <v>173</v>
      </c>
      <c r="B35" s="16" t="s">
        <v>303</v>
      </c>
      <c r="C35" s="63" t="s">
        <v>304</v>
      </c>
      <c r="D35" s="17">
        <v>3210</v>
      </c>
      <c r="E35" s="13">
        <v>200</v>
      </c>
    </row>
    <row r="36" spans="1:5" ht="15.75" thickBot="1" x14ac:dyDescent="0.3">
      <c r="E36" s="84">
        <f>SUM(E4:E35)</f>
        <v>22202.41</v>
      </c>
    </row>
    <row r="38" spans="1:5" x14ac:dyDescent="0.25">
      <c r="A38" s="2">
        <v>3220</v>
      </c>
      <c r="B38" s="152" t="s">
        <v>26</v>
      </c>
      <c r="C38" s="152"/>
      <c r="D38" s="152"/>
      <c r="E38" s="152"/>
    </row>
    <row r="39" spans="1:5" x14ac:dyDescent="0.25">
      <c r="A39" s="57" t="s">
        <v>14</v>
      </c>
      <c r="B39" s="57" t="s">
        <v>0</v>
      </c>
      <c r="C39" s="55" t="s">
        <v>1</v>
      </c>
      <c r="D39" s="57" t="s">
        <v>6</v>
      </c>
      <c r="E39" s="56" t="s">
        <v>9</v>
      </c>
    </row>
    <row r="40" spans="1:5" x14ac:dyDescent="0.25">
      <c r="A40" s="11">
        <v>204</v>
      </c>
      <c r="B40" s="16" t="s">
        <v>303</v>
      </c>
      <c r="C40" s="63" t="s">
        <v>334</v>
      </c>
      <c r="D40" s="17">
        <v>3220</v>
      </c>
      <c r="E40" s="13">
        <v>300</v>
      </c>
    </row>
    <row r="41" spans="1:5" x14ac:dyDescent="0.25">
      <c r="A41" s="11">
        <v>206</v>
      </c>
      <c r="B41" s="16" t="s">
        <v>331</v>
      </c>
      <c r="C41" s="63" t="s">
        <v>257</v>
      </c>
      <c r="D41" s="17">
        <v>3220</v>
      </c>
      <c r="E41" s="13">
        <v>180</v>
      </c>
    </row>
    <row r="42" spans="1:5" x14ac:dyDescent="0.25">
      <c r="A42" s="11">
        <v>207</v>
      </c>
      <c r="B42" s="16" t="s">
        <v>331</v>
      </c>
      <c r="C42" s="63" t="s">
        <v>258</v>
      </c>
      <c r="D42" s="17">
        <v>3220</v>
      </c>
      <c r="E42" s="13">
        <v>1960</v>
      </c>
    </row>
    <row r="43" spans="1:5" x14ac:dyDescent="0.25">
      <c r="A43" s="11">
        <v>210</v>
      </c>
      <c r="B43" s="16" t="s">
        <v>331</v>
      </c>
      <c r="C43" s="63" t="s">
        <v>203</v>
      </c>
      <c r="D43" s="17">
        <v>3220</v>
      </c>
      <c r="E43" s="13">
        <v>360</v>
      </c>
    </row>
    <row r="44" spans="1:5" x14ac:dyDescent="0.25">
      <c r="A44" s="11">
        <v>211</v>
      </c>
      <c r="B44" s="16" t="s">
        <v>331</v>
      </c>
      <c r="C44" s="63" t="s">
        <v>337</v>
      </c>
      <c r="D44" s="17">
        <v>3230</v>
      </c>
      <c r="E44" s="13">
        <v>180</v>
      </c>
    </row>
    <row r="45" spans="1:5" x14ac:dyDescent="0.25">
      <c r="A45" s="11">
        <v>212</v>
      </c>
      <c r="B45" s="16" t="s">
        <v>331</v>
      </c>
      <c r="C45" s="63" t="s">
        <v>338</v>
      </c>
      <c r="D45" s="17">
        <v>3220</v>
      </c>
      <c r="E45" s="13">
        <v>180</v>
      </c>
    </row>
    <row r="46" spans="1:5" x14ac:dyDescent="0.25">
      <c r="A46" s="11">
        <v>214</v>
      </c>
      <c r="B46" s="15" t="s">
        <v>331</v>
      </c>
      <c r="C46" s="63" t="s">
        <v>211</v>
      </c>
      <c r="D46" s="17">
        <v>3220</v>
      </c>
      <c r="E46" s="13">
        <v>4470</v>
      </c>
    </row>
    <row r="47" spans="1:5" x14ac:dyDescent="0.25">
      <c r="A47" s="11">
        <v>215</v>
      </c>
      <c r="B47" s="16" t="s">
        <v>331</v>
      </c>
      <c r="C47" s="63" t="s">
        <v>304</v>
      </c>
      <c r="D47" s="17">
        <v>3220</v>
      </c>
      <c r="E47" s="13">
        <v>150</v>
      </c>
    </row>
    <row r="48" spans="1:5" x14ac:dyDescent="0.25">
      <c r="A48" s="11">
        <v>216</v>
      </c>
      <c r="B48" s="16" t="s">
        <v>331</v>
      </c>
      <c r="C48" s="63" t="s">
        <v>264</v>
      </c>
      <c r="D48" s="17">
        <v>3220</v>
      </c>
      <c r="E48" s="13">
        <v>180</v>
      </c>
    </row>
    <row r="49" spans="1:5" x14ac:dyDescent="0.25">
      <c r="A49" s="11">
        <v>223</v>
      </c>
      <c r="B49" s="16" t="s">
        <v>331</v>
      </c>
      <c r="C49" s="63" t="s">
        <v>215</v>
      </c>
      <c r="D49" s="17">
        <v>3220</v>
      </c>
      <c r="E49" s="13">
        <v>4910</v>
      </c>
    </row>
    <row r="50" spans="1:5" x14ac:dyDescent="0.25">
      <c r="A50" s="11">
        <v>224</v>
      </c>
      <c r="B50" s="16" t="s">
        <v>331</v>
      </c>
      <c r="C50" s="63" t="s">
        <v>347</v>
      </c>
      <c r="D50" s="17">
        <v>3220</v>
      </c>
      <c r="E50" s="13">
        <v>330</v>
      </c>
    </row>
    <row r="51" spans="1:5" x14ac:dyDescent="0.25">
      <c r="A51" s="11">
        <v>225</v>
      </c>
      <c r="B51" s="16" t="s">
        <v>331</v>
      </c>
      <c r="C51" s="63" t="s">
        <v>348</v>
      </c>
      <c r="D51" s="17">
        <v>3220</v>
      </c>
      <c r="E51" s="13">
        <v>360</v>
      </c>
    </row>
    <row r="52" spans="1:5" x14ac:dyDescent="0.25">
      <c r="A52" s="11">
        <v>226</v>
      </c>
      <c r="B52" s="16" t="s">
        <v>331</v>
      </c>
      <c r="C52" s="63" t="s">
        <v>260</v>
      </c>
      <c r="D52" s="17">
        <v>3220</v>
      </c>
      <c r="E52" s="13">
        <v>600</v>
      </c>
    </row>
    <row r="53" spans="1:5" x14ac:dyDescent="0.25">
      <c r="A53" s="11">
        <v>227</v>
      </c>
      <c r="B53" s="16" t="s">
        <v>331</v>
      </c>
      <c r="C53" s="63" t="s">
        <v>290</v>
      </c>
      <c r="D53" s="17">
        <v>3220</v>
      </c>
      <c r="E53" s="13">
        <v>600</v>
      </c>
    </row>
    <row r="54" spans="1:5" x14ac:dyDescent="0.25">
      <c r="A54" s="11">
        <v>228</v>
      </c>
      <c r="B54" s="16" t="s">
        <v>331</v>
      </c>
      <c r="C54" s="63" t="s">
        <v>349</v>
      </c>
      <c r="D54" s="17">
        <v>3220</v>
      </c>
      <c r="E54" s="13">
        <v>1540</v>
      </c>
    </row>
    <row r="55" spans="1:5" x14ac:dyDescent="0.25">
      <c r="A55" s="11">
        <v>229</v>
      </c>
      <c r="B55" s="16" t="s">
        <v>331</v>
      </c>
      <c r="C55" s="63" t="s">
        <v>284</v>
      </c>
      <c r="D55" s="17">
        <v>3220</v>
      </c>
      <c r="E55" s="13">
        <v>600</v>
      </c>
    </row>
    <row r="56" spans="1:5" x14ac:dyDescent="0.25">
      <c r="A56" s="11">
        <v>230</v>
      </c>
      <c r="B56" s="16" t="s">
        <v>331</v>
      </c>
      <c r="C56" s="63" t="s">
        <v>263</v>
      </c>
      <c r="D56" s="17">
        <v>3220</v>
      </c>
      <c r="E56" s="13">
        <v>860</v>
      </c>
    </row>
    <row r="57" spans="1:5" x14ac:dyDescent="0.25">
      <c r="A57" s="11">
        <v>231</v>
      </c>
      <c r="B57" s="16" t="s">
        <v>331</v>
      </c>
      <c r="C57" s="63" t="s">
        <v>234</v>
      </c>
      <c r="D57" s="17">
        <v>3220</v>
      </c>
      <c r="E57" s="13">
        <v>2420</v>
      </c>
    </row>
    <row r="58" spans="1:5" x14ac:dyDescent="0.25">
      <c r="A58" s="11">
        <v>232</v>
      </c>
      <c r="B58" s="16" t="s">
        <v>331</v>
      </c>
      <c r="C58" s="63" t="s">
        <v>218</v>
      </c>
      <c r="D58" s="17">
        <v>3220</v>
      </c>
      <c r="E58" s="13">
        <v>1790</v>
      </c>
    </row>
    <row r="59" spans="1:5" x14ac:dyDescent="0.25">
      <c r="A59" s="11">
        <v>233</v>
      </c>
      <c r="B59" s="16" t="s">
        <v>331</v>
      </c>
      <c r="C59" s="63" t="s">
        <v>216</v>
      </c>
      <c r="D59" s="17">
        <v>3220</v>
      </c>
      <c r="E59" s="13">
        <v>4980</v>
      </c>
    </row>
    <row r="60" spans="1:5" x14ac:dyDescent="0.25">
      <c r="A60" s="11">
        <v>234</v>
      </c>
      <c r="B60" s="16" t="s">
        <v>331</v>
      </c>
      <c r="C60" s="63" t="s">
        <v>350</v>
      </c>
      <c r="D60" s="17">
        <v>3220</v>
      </c>
      <c r="E60" s="13">
        <v>4850</v>
      </c>
    </row>
    <row r="61" spans="1:5" x14ac:dyDescent="0.25">
      <c r="A61" s="11">
        <v>235</v>
      </c>
      <c r="B61" s="16" t="s">
        <v>331</v>
      </c>
      <c r="C61" s="63" t="s">
        <v>243</v>
      </c>
      <c r="D61" s="17">
        <v>3220</v>
      </c>
      <c r="E61" s="13">
        <v>2790</v>
      </c>
    </row>
    <row r="62" spans="1:5" x14ac:dyDescent="0.25">
      <c r="A62" s="11">
        <v>236</v>
      </c>
      <c r="B62" s="16" t="s">
        <v>331</v>
      </c>
      <c r="C62" s="63" t="s">
        <v>232</v>
      </c>
      <c r="D62" s="17">
        <v>3220</v>
      </c>
      <c r="E62" s="13">
        <v>130</v>
      </c>
    </row>
    <row r="63" spans="1:5" x14ac:dyDescent="0.25">
      <c r="A63" s="11">
        <v>237</v>
      </c>
      <c r="B63" s="16" t="s">
        <v>331</v>
      </c>
      <c r="C63" s="63" t="s">
        <v>222</v>
      </c>
      <c r="D63" s="17">
        <v>3220</v>
      </c>
      <c r="E63" s="13">
        <v>4750</v>
      </c>
    </row>
    <row r="64" spans="1:5" x14ac:dyDescent="0.25">
      <c r="A64" s="11">
        <v>240</v>
      </c>
      <c r="B64" s="16" t="s">
        <v>351</v>
      </c>
      <c r="C64" s="63" t="s">
        <v>228</v>
      </c>
      <c r="D64" s="17">
        <v>3220</v>
      </c>
      <c r="E64" s="13">
        <v>1290</v>
      </c>
    </row>
    <row r="65" spans="1:9" x14ac:dyDescent="0.25">
      <c r="A65" s="11">
        <v>241</v>
      </c>
      <c r="B65" s="16" t="s">
        <v>351</v>
      </c>
      <c r="C65" s="63" t="s">
        <v>353</v>
      </c>
      <c r="D65" s="17">
        <v>3220</v>
      </c>
      <c r="E65" s="13">
        <v>180</v>
      </c>
    </row>
    <row r="66" spans="1:9" x14ac:dyDescent="0.25">
      <c r="A66" s="11">
        <v>242</v>
      </c>
      <c r="B66" s="16" t="s">
        <v>351</v>
      </c>
      <c r="C66" s="63" t="s">
        <v>354</v>
      </c>
      <c r="D66" s="17">
        <v>3220</v>
      </c>
      <c r="E66" s="13">
        <v>180</v>
      </c>
    </row>
    <row r="67" spans="1:9" x14ac:dyDescent="0.25">
      <c r="A67" s="11">
        <v>243</v>
      </c>
      <c r="B67" s="16" t="s">
        <v>351</v>
      </c>
      <c r="C67" s="63" t="s">
        <v>355</v>
      </c>
      <c r="D67" s="17">
        <v>3220</v>
      </c>
      <c r="E67" s="13">
        <v>150</v>
      </c>
    </row>
    <row r="68" spans="1:9" x14ac:dyDescent="0.25">
      <c r="A68" s="11">
        <v>251</v>
      </c>
      <c r="B68" s="16" t="s">
        <v>360</v>
      </c>
      <c r="C68" s="63" t="s">
        <v>361</v>
      </c>
      <c r="D68" s="17">
        <v>3220</v>
      </c>
      <c r="E68" s="13">
        <v>100</v>
      </c>
    </row>
    <row r="69" spans="1:9" x14ac:dyDescent="0.25">
      <c r="A69" s="11">
        <v>253</v>
      </c>
      <c r="B69" s="16" t="s">
        <v>360</v>
      </c>
      <c r="C69" s="63" t="s">
        <v>350</v>
      </c>
      <c r="D69" s="17">
        <v>3220</v>
      </c>
      <c r="E69" s="13">
        <v>150</v>
      </c>
    </row>
    <row r="70" spans="1:9" x14ac:dyDescent="0.25">
      <c r="A70" s="11">
        <v>254</v>
      </c>
      <c r="B70" s="16" t="s">
        <v>360</v>
      </c>
      <c r="C70" s="63" t="s">
        <v>234</v>
      </c>
      <c r="D70" s="17">
        <v>3220</v>
      </c>
      <c r="E70" s="13">
        <v>350</v>
      </c>
    </row>
    <row r="71" spans="1:9" x14ac:dyDescent="0.25">
      <c r="A71" s="11">
        <v>255</v>
      </c>
      <c r="B71" s="16" t="s">
        <v>360</v>
      </c>
      <c r="C71" s="63" t="s">
        <v>216</v>
      </c>
      <c r="D71" s="17">
        <v>3220</v>
      </c>
      <c r="E71" s="13">
        <v>450</v>
      </c>
    </row>
    <row r="72" spans="1:9" ht="15.75" thickBot="1" x14ac:dyDescent="0.3">
      <c r="A72" s="1"/>
      <c r="B72" s="15"/>
      <c r="C72" s="64"/>
      <c r="D72" s="18"/>
      <c r="E72" s="84">
        <f>SUM(E40:E71)</f>
        <v>42320</v>
      </c>
      <c r="I72" s="12"/>
    </row>
    <row r="73" spans="1:9" x14ac:dyDescent="0.25">
      <c r="A73" s="1"/>
      <c r="B73" s="15"/>
      <c r="C73" s="64"/>
      <c r="D73" s="18"/>
      <c r="E73" s="12"/>
    </row>
    <row r="74" spans="1:9" x14ac:dyDescent="0.25">
      <c r="A74" s="2">
        <v>3230</v>
      </c>
      <c r="B74" s="152" t="s">
        <v>27</v>
      </c>
      <c r="C74" s="152"/>
      <c r="D74" s="152"/>
      <c r="E74" s="152"/>
    </row>
    <row r="75" spans="1:9" x14ac:dyDescent="0.25">
      <c r="A75" s="11" t="s">
        <v>14</v>
      </c>
      <c r="B75" s="11" t="s">
        <v>0</v>
      </c>
      <c r="C75" s="8" t="s">
        <v>1</v>
      </c>
      <c r="D75" s="11" t="s">
        <v>6</v>
      </c>
      <c r="E75" s="13" t="s">
        <v>9</v>
      </c>
    </row>
    <row r="76" spans="1:9" x14ac:dyDescent="0.25">
      <c r="A76" s="11">
        <v>5</v>
      </c>
      <c r="B76" s="16">
        <v>44581</v>
      </c>
      <c r="C76" s="63" t="s">
        <v>199</v>
      </c>
      <c r="D76" s="17">
        <v>3230</v>
      </c>
      <c r="E76" s="13">
        <v>450</v>
      </c>
    </row>
    <row r="77" spans="1:9" x14ac:dyDescent="0.25">
      <c r="A77" s="11">
        <v>6</v>
      </c>
      <c r="B77" s="16">
        <v>44581</v>
      </c>
      <c r="C77" s="63" t="s">
        <v>200</v>
      </c>
      <c r="D77" s="17">
        <v>3230</v>
      </c>
      <c r="E77" s="13">
        <v>700</v>
      </c>
    </row>
    <row r="78" spans="1:9" x14ac:dyDescent="0.25">
      <c r="A78" s="11">
        <v>8</v>
      </c>
      <c r="B78" s="16">
        <v>44581</v>
      </c>
      <c r="C78" s="63" t="s">
        <v>202</v>
      </c>
      <c r="D78" s="17">
        <v>3230</v>
      </c>
      <c r="E78" s="13">
        <v>4250</v>
      </c>
    </row>
    <row r="79" spans="1:9" x14ac:dyDescent="0.25">
      <c r="A79" s="11">
        <v>9</v>
      </c>
      <c r="B79" s="16">
        <v>44581</v>
      </c>
      <c r="C79" s="63" t="s">
        <v>203</v>
      </c>
      <c r="D79" s="17">
        <v>3230</v>
      </c>
      <c r="E79" s="13">
        <v>1000</v>
      </c>
    </row>
    <row r="80" spans="1:9" x14ac:dyDescent="0.25">
      <c r="A80" s="11">
        <v>10</v>
      </c>
      <c r="B80" s="16">
        <v>44585</v>
      </c>
      <c r="C80" s="63" t="s">
        <v>204</v>
      </c>
      <c r="D80" s="17">
        <v>3230</v>
      </c>
      <c r="E80" s="13">
        <v>350</v>
      </c>
    </row>
    <row r="81" spans="1:5" x14ac:dyDescent="0.25">
      <c r="A81" s="11">
        <v>11</v>
      </c>
      <c r="B81" s="16">
        <v>44585</v>
      </c>
      <c r="C81" s="63" t="s">
        <v>204</v>
      </c>
      <c r="D81" s="17">
        <v>3230</v>
      </c>
      <c r="E81" s="13">
        <v>350</v>
      </c>
    </row>
    <row r="82" spans="1:5" x14ac:dyDescent="0.25">
      <c r="A82" s="11">
        <v>12</v>
      </c>
      <c r="B82" s="16">
        <v>44585</v>
      </c>
      <c r="C82" s="63" t="s">
        <v>199</v>
      </c>
      <c r="D82" s="17">
        <v>3230</v>
      </c>
      <c r="E82" s="13">
        <v>400</v>
      </c>
    </row>
    <row r="83" spans="1:5" x14ac:dyDescent="0.25">
      <c r="A83" s="11">
        <v>13</v>
      </c>
      <c r="B83" s="16">
        <v>44585</v>
      </c>
      <c r="C83" s="63" t="s">
        <v>200</v>
      </c>
      <c r="D83" s="17">
        <v>3230</v>
      </c>
      <c r="E83" s="13">
        <v>700</v>
      </c>
    </row>
    <row r="84" spans="1:5" x14ac:dyDescent="0.25">
      <c r="A84" s="11">
        <v>14</v>
      </c>
      <c r="B84" s="16">
        <v>44587</v>
      </c>
      <c r="C84" s="63" t="s">
        <v>205</v>
      </c>
      <c r="D84" s="17">
        <v>3230</v>
      </c>
      <c r="E84" s="13">
        <v>750</v>
      </c>
    </row>
    <row r="85" spans="1:5" x14ac:dyDescent="0.25">
      <c r="A85" s="11">
        <v>15</v>
      </c>
      <c r="B85" s="16">
        <v>44587</v>
      </c>
      <c r="C85" s="63" t="s">
        <v>202</v>
      </c>
      <c r="D85" s="17">
        <v>3230</v>
      </c>
      <c r="E85" s="13">
        <v>2350</v>
      </c>
    </row>
    <row r="86" spans="1:5" x14ac:dyDescent="0.25">
      <c r="A86" s="11">
        <v>16</v>
      </c>
      <c r="B86" s="16">
        <v>44587</v>
      </c>
      <c r="C86" s="63" t="s">
        <v>205</v>
      </c>
      <c r="D86" s="17">
        <v>3230</v>
      </c>
      <c r="E86" s="13">
        <v>1250</v>
      </c>
    </row>
    <row r="87" spans="1:5" x14ac:dyDescent="0.25">
      <c r="A87" s="11">
        <v>17</v>
      </c>
      <c r="B87" s="16">
        <v>44587</v>
      </c>
      <c r="C87" s="63" t="s">
        <v>202</v>
      </c>
      <c r="D87" s="17">
        <v>3230</v>
      </c>
      <c r="E87" s="13">
        <v>2650</v>
      </c>
    </row>
    <row r="88" spans="1:5" x14ac:dyDescent="0.25">
      <c r="A88" s="11">
        <v>18</v>
      </c>
      <c r="B88" s="16">
        <v>37282</v>
      </c>
      <c r="C88" s="63" t="s">
        <v>203</v>
      </c>
      <c r="D88" s="17">
        <v>3230</v>
      </c>
      <c r="E88" s="13">
        <v>550</v>
      </c>
    </row>
    <row r="89" spans="1:5" x14ac:dyDescent="0.25">
      <c r="A89" s="11">
        <v>19</v>
      </c>
      <c r="B89" s="16">
        <v>44588</v>
      </c>
      <c r="C89" s="63" t="s">
        <v>206</v>
      </c>
      <c r="D89" s="17">
        <v>3230</v>
      </c>
      <c r="E89" s="13">
        <v>700</v>
      </c>
    </row>
    <row r="90" spans="1:5" x14ac:dyDescent="0.25">
      <c r="A90" s="11">
        <v>20</v>
      </c>
      <c r="B90" s="16">
        <v>44588</v>
      </c>
      <c r="C90" s="63" t="s">
        <v>206</v>
      </c>
      <c r="D90" s="17">
        <v>3230</v>
      </c>
      <c r="E90" s="13">
        <v>700</v>
      </c>
    </row>
    <row r="91" spans="1:5" x14ac:dyDescent="0.25">
      <c r="A91" s="11">
        <v>21</v>
      </c>
      <c r="B91" s="16">
        <v>44588</v>
      </c>
      <c r="C91" s="63" t="s">
        <v>207</v>
      </c>
      <c r="D91" s="17">
        <v>3230</v>
      </c>
      <c r="E91" s="13">
        <v>700</v>
      </c>
    </row>
    <row r="92" spans="1:5" x14ac:dyDescent="0.25">
      <c r="A92" s="11">
        <v>21</v>
      </c>
      <c r="B92" s="16">
        <v>44588</v>
      </c>
      <c r="C92" s="63" t="s">
        <v>207</v>
      </c>
      <c r="D92" s="17">
        <v>3230</v>
      </c>
      <c r="E92" s="13">
        <v>700</v>
      </c>
    </row>
    <row r="93" spans="1:5" x14ac:dyDescent="0.25">
      <c r="A93" s="11">
        <v>22</v>
      </c>
      <c r="B93" s="16" t="s">
        <v>209</v>
      </c>
      <c r="C93" s="63" t="s">
        <v>210</v>
      </c>
      <c r="D93" s="17">
        <v>3230</v>
      </c>
      <c r="E93" s="13">
        <v>780</v>
      </c>
    </row>
    <row r="94" spans="1:5" x14ac:dyDescent="0.25">
      <c r="A94" s="11">
        <v>23</v>
      </c>
      <c r="B94" s="16" t="s">
        <v>209</v>
      </c>
      <c r="C94" s="63" t="s">
        <v>211</v>
      </c>
      <c r="D94" s="17">
        <v>3230</v>
      </c>
      <c r="E94" s="13">
        <v>650</v>
      </c>
    </row>
    <row r="95" spans="1:5" x14ac:dyDescent="0.25">
      <c r="A95" s="11">
        <v>24</v>
      </c>
      <c r="B95" s="16" t="s">
        <v>209</v>
      </c>
      <c r="C95" s="63" t="s">
        <v>212</v>
      </c>
      <c r="D95" s="17">
        <v>3230</v>
      </c>
      <c r="E95" s="13">
        <v>3850</v>
      </c>
    </row>
    <row r="96" spans="1:5" x14ac:dyDescent="0.25">
      <c r="A96" s="11">
        <v>25</v>
      </c>
      <c r="B96" s="16" t="s">
        <v>209</v>
      </c>
      <c r="C96" s="63" t="s">
        <v>213</v>
      </c>
      <c r="D96" s="17">
        <v>3230</v>
      </c>
      <c r="E96" s="13">
        <v>3900</v>
      </c>
    </row>
    <row r="97" spans="1:5" x14ac:dyDescent="0.25">
      <c r="A97" s="11">
        <v>27</v>
      </c>
      <c r="B97" s="16" t="s">
        <v>209</v>
      </c>
      <c r="C97" s="63" t="s">
        <v>215</v>
      </c>
      <c r="D97" s="17">
        <v>3230</v>
      </c>
      <c r="E97" s="13">
        <v>550</v>
      </c>
    </row>
    <row r="98" spans="1:5" x14ac:dyDescent="0.25">
      <c r="A98" s="11">
        <v>28</v>
      </c>
      <c r="B98" s="16" t="s">
        <v>209</v>
      </c>
      <c r="C98" s="63" t="s">
        <v>216</v>
      </c>
      <c r="D98" s="17">
        <v>3230</v>
      </c>
      <c r="E98" s="13">
        <v>200</v>
      </c>
    </row>
    <row r="99" spans="1:5" x14ac:dyDescent="0.25">
      <c r="A99" s="11">
        <v>29</v>
      </c>
      <c r="B99" s="16" t="s">
        <v>209</v>
      </c>
      <c r="C99" s="63" t="s">
        <v>217</v>
      </c>
      <c r="D99" s="17">
        <v>3230</v>
      </c>
      <c r="E99" s="13">
        <v>1300</v>
      </c>
    </row>
    <row r="100" spans="1:5" x14ac:dyDescent="0.25">
      <c r="A100" s="11">
        <v>30</v>
      </c>
      <c r="B100" s="16" t="s">
        <v>209</v>
      </c>
      <c r="C100" s="63" t="s">
        <v>218</v>
      </c>
      <c r="D100" s="17">
        <v>3230</v>
      </c>
      <c r="E100" s="13">
        <v>700</v>
      </c>
    </row>
    <row r="101" spans="1:5" x14ac:dyDescent="0.25">
      <c r="A101" s="11">
        <v>31</v>
      </c>
      <c r="B101" s="16" t="s">
        <v>209</v>
      </c>
      <c r="C101" s="63" t="s">
        <v>219</v>
      </c>
      <c r="D101" s="17">
        <v>3230</v>
      </c>
      <c r="E101" s="13">
        <v>800</v>
      </c>
    </row>
    <row r="102" spans="1:5" x14ac:dyDescent="0.25">
      <c r="A102" s="11">
        <v>32</v>
      </c>
      <c r="B102" s="16" t="s">
        <v>209</v>
      </c>
      <c r="C102" s="63" t="s">
        <v>220</v>
      </c>
      <c r="D102" s="17">
        <v>3230</v>
      </c>
      <c r="E102" s="13">
        <v>1500</v>
      </c>
    </row>
    <row r="103" spans="1:5" x14ac:dyDescent="0.25">
      <c r="A103" s="11">
        <v>33</v>
      </c>
      <c r="B103" s="16" t="s">
        <v>209</v>
      </c>
      <c r="C103" s="63" t="s">
        <v>221</v>
      </c>
      <c r="D103" s="17">
        <v>3230</v>
      </c>
      <c r="E103" s="13">
        <v>1550</v>
      </c>
    </row>
    <row r="104" spans="1:5" x14ac:dyDescent="0.25">
      <c r="A104" s="11">
        <v>34</v>
      </c>
      <c r="B104" s="16" t="s">
        <v>209</v>
      </c>
      <c r="C104" s="63" t="s">
        <v>222</v>
      </c>
      <c r="D104" s="17">
        <v>3230</v>
      </c>
      <c r="E104" s="13">
        <v>2950</v>
      </c>
    </row>
    <row r="105" spans="1:5" x14ac:dyDescent="0.25">
      <c r="A105" s="11">
        <v>35</v>
      </c>
      <c r="B105" s="16" t="s">
        <v>209</v>
      </c>
      <c r="C105" s="63" t="s">
        <v>223</v>
      </c>
      <c r="D105" s="17">
        <v>3230</v>
      </c>
      <c r="E105" s="13">
        <v>450</v>
      </c>
    </row>
    <row r="106" spans="1:5" x14ac:dyDescent="0.25">
      <c r="A106" s="11">
        <v>36</v>
      </c>
      <c r="B106" s="16" t="s">
        <v>209</v>
      </c>
      <c r="C106" s="63" t="s">
        <v>224</v>
      </c>
      <c r="D106" s="17">
        <v>3230</v>
      </c>
      <c r="E106" s="13">
        <v>900</v>
      </c>
    </row>
    <row r="107" spans="1:5" x14ac:dyDescent="0.25">
      <c r="A107" s="11">
        <v>37</v>
      </c>
      <c r="B107" s="16" t="s">
        <v>209</v>
      </c>
      <c r="C107" s="63" t="s">
        <v>225</v>
      </c>
      <c r="D107" s="17">
        <v>3230</v>
      </c>
      <c r="E107" s="13">
        <v>1050</v>
      </c>
    </row>
    <row r="108" spans="1:5" x14ac:dyDescent="0.25">
      <c r="A108" s="11">
        <v>38</v>
      </c>
      <c r="B108" s="16" t="s">
        <v>209</v>
      </c>
      <c r="C108" s="63" t="s">
        <v>226</v>
      </c>
      <c r="D108" s="17">
        <v>3230</v>
      </c>
      <c r="E108" s="13">
        <v>1050</v>
      </c>
    </row>
    <row r="109" spans="1:5" x14ac:dyDescent="0.25">
      <c r="A109" s="11">
        <v>39</v>
      </c>
      <c r="B109" s="16" t="s">
        <v>209</v>
      </c>
      <c r="C109" s="63" t="s">
        <v>227</v>
      </c>
      <c r="D109" s="17">
        <v>3230</v>
      </c>
      <c r="E109" s="13">
        <v>1250</v>
      </c>
    </row>
    <row r="110" spans="1:5" x14ac:dyDescent="0.25">
      <c r="A110" s="11">
        <v>40</v>
      </c>
      <c r="B110" s="16" t="s">
        <v>209</v>
      </c>
      <c r="C110" s="63" t="s">
        <v>228</v>
      </c>
      <c r="D110" s="17">
        <v>3230</v>
      </c>
      <c r="E110" s="13">
        <v>1250</v>
      </c>
    </row>
    <row r="111" spans="1:5" x14ac:dyDescent="0.25">
      <c r="A111" s="11">
        <v>41</v>
      </c>
      <c r="B111" s="16" t="s">
        <v>209</v>
      </c>
      <c r="C111" s="63" t="s">
        <v>229</v>
      </c>
      <c r="D111" s="17">
        <v>3230</v>
      </c>
      <c r="E111" s="13">
        <v>1850</v>
      </c>
    </row>
    <row r="112" spans="1:5" x14ac:dyDescent="0.25">
      <c r="A112" s="11">
        <v>42</v>
      </c>
      <c r="B112" s="16" t="s">
        <v>209</v>
      </c>
      <c r="C112" s="63" t="s">
        <v>230</v>
      </c>
      <c r="D112" s="17">
        <v>3230</v>
      </c>
      <c r="E112" s="13">
        <v>2550</v>
      </c>
    </row>
    <row r="113" spans="1:5" x14ac:dyDescent="0.25">
      <c r="A113" s="11">
        <v>43</v>
      </c>
      <c r="B113" s="16" t="s">
        <v>209</v>
      </c>
      <c r="C113" s="63" t="s">
        <v>231</v>
      </c>
      <c r="D113" s="17">
        <v>3230</v>
      </c>
      <c r="E113" s="13">
        <v>3950</v>
      </c>
    </row>
    <row r="114" spans="1:5" x14ac:dyDescent="0.25">
      <c r="A114" s="11">
        <v>44</v>
      </c>
      <c r="B114" s="16" t="s">
        <v>209</v>
      </c>
      <c r="C114" s="63" t="s">
        <v>232</v>
      </c>
      <c r="D114" s="17">
        <v>3230</v>
      </c>
      <c r="E114" s="13">
        <v>4650</v>
      </c>
    </row>
    <row r="115" spans="1:5" x14ac:dyDescent="0.25">
      <c r="A115" s="11">
        <v>45</v>
      </c>
      <c r="B115" s="16" t="s">
        <v>209</v>
      </c>
      <c r="C115" s="63" t="s">
        <v>216</v>
      </c>
      <c r="D115" s="17">
        <v>3230</v>
      </c>
      <c r="E115" s="13">
        <v>100</v>
      </c>
    </row>
    <row r="116" spans="1:5" x14ac:dyDescent="0.25">
      <c r="A116" s="11">
        <v>46</v>
      </c>
      <c r="B116" s="16" t="s">
        <v>209</v>
      </c>
      <c r="C116" s="63" t="s">
        <v>222</v>
      </c>
      <c r="D116" s="17">
        <v>3230</v>
      </c>
      <c r="E116" s="13">
        <v>600</v>
      </c>
    </row>
    <row r="117" spans="1:5" x14ac:dyDescent="0.25">
      <c r="A117" s="11">
        <v>47</v>
      </c>
      <c r="B117" s="16" t="s">
        <v>209</v>
      </c>
      <c r="C117" s="63" t="s">
        <v>233</v>
      </c>
      <c r="D117" s="17">
        <v>3230</v>
      </c>
      <c r="E117" s="13">
        <v>300</v>
      </c>
    </row>
    <row r="118" spans="1:5" x14ac:dyDescent="0.25">
      <c r="A118" s="11">
        <v>48</v>
      </c>
      <c r="B118" s="16" t="s">
        <v>209</v>
      </c>
      <c r="C118" s="63" t="s">
        <v>218</v>
      </c>
      <c r="D118" s="17">
        <v>3230</v>
      </c>
      <c r="E118" s="13">
        <v>700</v>
      </c>
    </row>
    <row r="119" spans="1:5" x14ac:dyDescent="0.25">
      <c r="A119" s="11">
        <v>49</v>
      </c>
      <c r="B119" s="16" t="s">
        <v>209</v>
      </c>
      <c r="C119" s="63" t="s">
        <v>234</v>
      </c>
      <c r="D119" s="17">
        <v>3230</v>
      </c>
      <c r="E119" s="13">
        <v>3200</v>
      </c>
    </row>
    <row r="120" spans="1:5" x14ac:dyDescent="0.25">
      <c r="A120" s="11">
        <v>50</v>
      </c>
      <c r="B120" s="16" t="s">
        <v>209</v>
      </c>
      <c r="C120" s="63" t="s">
        <v>220</v>
      </c>
      <c r="D120" s="17">
        <v>3230</v>
      </c>
      <c r="E120" s="13">
        <v>1850</v>
      </c>
    </row>
    <row r="121" spans="1:5" x14ac:dyDescent="0.25">
      <c r="A121" s="11">
        <v>51</v>
      </c>
      <c r="B121" s="16" t="s">
        <v>209</v>
      </c>
      <c r="C121" s="63" t="s">
        <v>235</v>
      </c>
      <c r="D121" s="17">
        <v>3230</v>
      </c>
      <c r="E121" s="13">
        <v>2200</v>
      </c>
    </row>
    <row r="122" spans="1:5" x14ac:dyDescent="0.25">
      <c r="A122" s="11">
        <v>52</v>
      </c>
      <c r="B122" s="16" t="s">
        <v>209</v>
      </c>
      <c r="C122" s="63" t="s">
        <v>223</v>
      </c>
      <c r="D122" s="17">
        <v>3230</v>
      </c>
      <c r="E122" s="13">
        <v>300</v>
      </c>
    </row>
    <row r="123" spans="1:5" x14ac:dyDescent="0.25">
      <c r="A123" s="11">
        <v>53</v>
      </c>
      <c r="B123" s="16" t="s">
        <v>209</v>
      </c>
      <c r="C123" s="63" t="s">
        <v>224</v>
      </c>
      <c r="D123" s="17">
        <v>3230</v>
      </c>
      <c r="E123" s="13">
        <v>100</v>
      </c>
    </row>
    <row r="124" spans="1:5" x14ac:dyDescent="0.25">
      <c r="A124" s="11">
        <v>54</v>
      </c>
      <c r="B124" s="16" t="s">
        <v>209</v>
      </c>
      <c r="C124" s="63" t="s">
        <v>230</v>
      </c>
      <c r="D124" s="17">
        <v>3230</v>
      </c>
      <c r="E124" s="13">
        <v>1750</v>
      </c>
    </row>
    <row r="125" spans="1:5" x14ac:dyDescent="0.25">
      <c r="A125" s="11">
        <v>55</v>
      </c>
      <c r="B125" s="16" t="s">
        <v>209</v>
      </c>
      <c r="C125" s="63" t="s">
        <v>221</v>
      </c>
      <c r="D125" s="17">
        <v>3230</v>
      </c>
      <c r="E125" s="13">
        <v>1000</v>
      </c>
    </row>
    <row r="126" spans="1:5" x14ac:dyDescent="0.25">
      <c r="A126" s="11">
        <v>57</v>
      </c>
      <c r="B126" s="16" t="s">
        <v>209</v>
      </c>
      <c r="C126" s="63" t="s">
        <v>231</v>
      </c>
      <c r="D126" s="17">
        <v>3230</v>
      </c>
      <c r="E126" s="13">
        <v>3300</v>
      </c>
    </row>
    <row r="127" spans="1:5" x14ac:dyDescent="0.25">
      <c r="A127" s="11">
        <v>58</v>
      </c>
      <c r="B127" s="16" t="s">
        <v>209</v>
      </c>
      <c r="C127" s="63" t="s">
        <v>227</v>
      </c>
      <c r="D127" s="17">
        <v>3230</v>
      </c>
      <c r="E127" s="13">
        <v>800</v>
      </c>
    </row>
    <row r="128" spans="1:5" x14ac:dyDescent="0.25">
      <c r="A128" s="11">
        <v>59</v>
      </c>
      <c r="B128" s="16" t="s">
        <v>209</v>
      </c>
      <c r="C128" s="63" t="s">
        <v>232</v>
      </c>
      <c r="D128" s="17">
        <v>3230</v>
      </c>
      <c r="E128" s="13">
        <v>5150</v>
      </c>
    </row>
    <row r="129" spans="1:9" x14ac:dyDescent="0.25">
      <c r="A129" s="11">
        <v>60</v>
      </c>
      <c r="B129" s="16" t="s">
        <v>209</v>
      </c>
      <c r="C129" s="63" t="s">
        <v>219</v>
      </c>
      <c r="D129" s="17">
        <v>3230</v>
      </c>
      <c r="E129" s="13">
        <v>750</v>
      </c>
    </row>
    <row r="130" spans="1:9" x14ac:dyDescent="0.25">
      <c r="A130" s="11">
        <v>61</v>
      </c>
      <c r="B130" s="16" t="s">
        <v>209</v>
      </c>
      <c r="C130" s="63" t="s">
        <v>226</v>
      </c>
      <c r="D130" s="17">
        <v>3230</v>
      </c>
      <c r="E130" s="13">
        <v>1050</v>
      </c>
    </row>
    <row r="131" spans="1:9" x14ac:dyDescent="0.25">
      <c r="A131" s="11">
        <v>62</v>
      </c>
      <c r="B131" s="16" t="s">
        <v>209</v>
      </c>
      <c r="C131" s="63" t="s">
        <v>229</v>
      </c>
      <c r="D131" s="17">
        <v>3230</v>
      </c>
      <c r="E131" s="13">
        <v>1250</v>
      </c>
    </row>
    <row r="132" spans="1:9" x14ac:dyDescent="0.25">
      <c r="A132" s="11">
        <v>63</v>
      </c>
      <c r="B132" s="16" t="s">
        <v>209</v>
      </c>
      <c r="C132" s="63" t="s">
        <v>228</v>
      </c>
      <c r="D132" s="17">
        <v>3230</v>
      </c>
      <c r="E132" s="13">
        <v>400</v>
      </c>
    </row>
    <row r="133" spans="1:9" x14ac:dyDescent="0.25">
      <c r="A133" s="11">
        <v>64</v>
      </c>
      <c r="B133" s="16" t="s">
        <v>236</v>
      </c>
      <c r="C133" s="63" t="s">
        <v>237</v>
      </c>
      <c r="D133" s="17">
        <v>3230</v>
      </c>
      <c r="E133" s="13">
        <v>770</v>
      </c>
    </row>
    <row r="134" spans="1:9" x14ac:dyDescent="0.25">
      <c r="A134" s="11">
        <v>65</v>
      </c>
      <c r="B134" s="16" t="s">
        <v>236</v>
      </c>
      <c r="C134" s="63" t="s">
        <v>238</v>
      </c>
      <c r="D134" s="17">
        <v>3230</v>
      </c>
      <c r="E134" s="13">
        <v>700</v>
      </c>
    </row>
    <row r="135" spans="1:9" x14ac:dyDescent="0.25">
      <c r="A135" s="11">
        <v>66</v>
      </c>
      <c r="B135" s="16" t="s">
        <v>236</v>
      </c>
      <c r="C135" s="63" t="s">
        <v>225</v>
      </c>
      <c r="D135" s="17">
        <v>3230</v>
      </c>
      <c r="E135" s="13">
        <v>1050</v>
      </c>
    </row>
    <row r="136" spans="1:9" x14ac:dyDescent="0.25">
      <c r="A136" s="11">
        <v>67</v>
      </c>
      <c r="B136" s="16" t="s">
        <v>236</v>
      </c>
      <c r="C136" s="63" t="s">
        <v>239</v>
      </c>
      <c r="D136" s="17">
        <v>3230</v>
      </c>
      <c r="E136" s="13">
        <v>700</v>
      </c>
    </row>
    <row r="137" spans="1:9" x14ac:dyDescent="0.25">
      <c r="A137" s="11">
        <v>68</v>
      </c>
      <c r="B137" s="16" t="s">
        <v>236</v>
      </c>
      <c r="C137" s="63" t="s">
        <v>223</v>
      </c>
      <c r="D137" s="17">
        <v>3230</v>
      </c>
      <c r="E137" s="13">
        <v>100</v>
      </c>
    </row>
    <row r="138" spans="1:9" x14ac:dyDescent="0.25">
      <c r="A138" s="11">
        <v>69</v>
      </c>
      <c r="B138" s="16" t="s">
        <v>236</v>
      </c>
      <c r="C138" s="63" t="s">
        <v>213</v>
      </c>
      <c r="D138" s="17">
        <v>3230</v>
      </c>
      <c r="E138" s="13">
        <v>4800</v>
      </c>
    </row>
    <row r="139" spans="1:9" x14ac:dyDescent="0.25">
      <c r="A139" s="11">
        <v>70</v>
      </c>
      <c r="B139" s="16" t="s">
        <v>236</v>
      </c>
      <c r="C139" s="63" t="s">
        <v>215</v>
      </c>
      <c r="D139" s="17">
        <v>3230</v>
      </c>
      <c r="E139" s="13">
        <v>700</v>
      </c>
    </row>
    <row r="140" spans="1:9" x14ac:dyDescent="0.25">
      <c r="A140" s="11">
        <v>72</v>
      </c>
      <c r="B140" s="16" t="s">
        <v>240</v>
      </c>
      <c r="C140" s="63" t="s">
        <v>242</v>
      </c>
      <c r="D140" s="17">
        <v>3230</v>
      </c>
      <c r="E140" s="13">
        <v>100</v>
      </c>
    </row>
    <row r="141" spans="1:9" x14ac:dyDescent="0.25">
      <c r="A141" s="11">
        <v>73</v>
      </c>
      <c r="B141" s="16" t="s">
        <v>240</v>
      </c>
      <c r="C141" s="63" t="s">
        <v>243</v>
      </c>
      <c r="D141" s="17">
        <v>3230</v>
      </c>
      <c r="E141" s="13">
        <v>900</v>
      </c>
    </row>
    <row r="142" spans="1:9" x14ac:dyDescent="0.25">
      <c r="A142" s="11">
        <v>163</v>
      </c>
      <c r="B142" s="16" t="s">
        <v>298</v>
      </c>
      <c r="C142" s="63" t="s">
        <v>300</v>
      </c>
      <c r="D142" s="17">
        <v>3230</v>
      </c>
      <c r="E142" s="13">
        <v>100</v>
      </c>
    </row>
    <row r="143" spans="1:9" ht="15.75" thickBot="1" x14ac:dyDescent="0.3">
      <c r="A143" s="1"/>
      <c r="B143" s="15"/>
      <c r="C143" s="64"/>
      <c r="D143" s="18"/>
      <c r="E143" s="84">
        <f>SUM(E76:E142)</f>
        <v>90950</v>
      </c>
      <c r="I143" s="12"/>
    </row>
    <row r="144" spans="1:9" x14ac:dyDescent="0.25">
      <c r="A144" s="1"/>
      <c r="B144" s="15"/>
      <c r="C144" s="64"/>
      <c r="D144" s="18"/>
      <c r="E144" s="12"/>
    </row>
    <row r="145" spans="1:5" x14ac:dyDescent="0.25">
      <c r="A145" s="2">
        <v>3240</v>
      </c>
      <c r="B145" s="152" t="s">
        <v>28</v>
      </c>
      <c r="C145" s="152"/>
      <c r="D145" s="152"/>
      <c r="E145" s="152"/>
    </row>
    <row r="146" spans="1:5" x14ac:dyDescent="0.25">
      <c r="A146" s="11" t="s">
        <v>14</v>
      </c>
      <c r="B146" s="11" t="s">
        <v>0</v>
      </c>
      <c r="C146" s="8" t="s">
        <v>1</v>
      </c>
      <c r="D146" s="11" t="s">
        <v>6</v>
      </c>
      <c r="E146" s="13" t="s">
        <v>9</v>
      </c>
    </row>
    <row r="147" spans="1:5" x14ac:dyDescent="0.25">
      <c r="A147" s="11"/>
      <c r="B147" s="16"/>
      <c r="C147" s="8"/>
      <c r="D147" s="17"/>
      <c r="E147" s="13"/>
    </row>
    <row r="150" spans="1:5" x14ac:dyDescent="0.25">
      <c r="A150" s="2">
        <v>3250</v>
      </c>
      <c r="B150" s="152" t="s">
        <v>29</v>
      </c>
      <c r="C150" s="152"/>
      <c r="D150" s="152"/>
      <c r="E150" s="152"/>
    </row>
    <row r="151" spans="1:5" x14ac:dyDescent="0.25">
      <c r="A151" s="1" t="s">
        <v>14</v>
      </c>
      <c r="B151" s="1" t="s">
        <v>0</v>
      </c>
      <c r="C151" t="s">
        <v>1</v>
      </c>
      <c r="D151" s="1" t="s">
        <v>6</v>
      </c>
      <c r="E151" s="12" t="s">
        <v>9</v>
      </c>
    </row>
    <row r="152" spans="1:5" x14ac:dyDescent="0.25">
      <c r="A152" s="11">
        <v>124</v>
      </c>
      <c r="B152" s="16" t="s">
        <v>255</v>
      </c>
      <c r="C152" s="63" t="s">
        <v>277</v>
      </c>
      <c r="D152" s="17">
        <v>3250</v>
      </c>
      <c r="E152" s="13">
        <v>5120</v>
      </c>
    </row>
    <row r="153" spans="1:5" x14ac:dyDescent="0.25">
      <c r="A153" s="11">
        <v>133</v>
      </c>
      <c r="B153" s="16" t="s">
        <v>283</v>
      </c>
      <c r="C153" s="63" t="s">
        <v>294</v>
      </c>
      <c r="D153" s="17">
        <v>3250</v>
      </c>
      <c r="E153" s="13">
        <v>14020.21</v>
      </c>
    </row>
    <row r="154" spans="1:5" x14ac:dyDescent="0.25">
      <c r="A154" s="11">
        <v>162</v>
      </c>
      <c r="B154" s="16" t="s">
        <v>298</v>
      </c>
      <c r="C154" s="63" t="s">
        <v>294</v>
      </c>
      <c r="D154" s="17">
        <v>3250</v>
      </c>
      <c r="E154" s="13">
        <v>11495.13</v>
      </c>
    </row>
    <row r="155" spans="1:5" ht="15.75" thickBot="1" x14ac:dyDescent="0.3">
      <c r="E155" s="84">
        <f>SUM(E152:E154)</f>
        <v>30635.339999999997</v>
      </c>
    </row>
    <row r="157" spans="1:5" x14ac:dyDescent="0.25">
      <c r="A157" s="2">
        <v>3260</v>
      </c>
      <c r="B157" s="152" t="s">
        <v>30</v>
      </c>
      <c r="C157" s="152"/>
      <c r="D157" s="152"/>
      <c r="E157" s="152"/>
    </row>
    <row r="158" spans="1:5" x14ac:dyDescent="0.25">
      <c r="A158" s="1" t="s">
        <v>14</v>
      </c>
      <c r="B158" s="1" t="s">
        <v>0</v>
      </c>
      <c r="C158" t="s">
        <v>1</v>
      </c>
      <c r="D158" s="1" t="s">
        <v>6</v>
      </c>
      <c r="E158" s="12" t="s">
        <v>9</v>
      </c>
    </row>
    <row r="159" spans="1:5" x14ac:dyDescent="0.25">
      <c r="A159" s="11">
        <v>266</v>
      </c>
      <c r="B159" s="16" t="s">
        <v>367</v>
      </c>
      <c r="C159" s="63" t="s">
        <v>374</v>
      </c>
      <c r="D159" s="17">
        <v>3260</v>
      </c>
      <c r="E159" s="13">
        <v>200</v>
      </c>
    </row>
    <row r="160" spans="1:5" x14ac:dyDescent="0.25">
      <c r="A160" s="11">
        <v>267</v>
      </c>
      <c r="B160" s="16" t="s">
        <v>367</v>
      </c>
      <c r="C160" s="63" t="s">
        <v>374</v>
      </c>
      <c r="D160" s="17">
        <v>3260</v>
      </c>
      <c r="E160" s="13">
        <v>150</v>
      </c>
    </row>
    <row r="161" spans="1:5" x14ac:dyDescent="0.25">
      <c r="A161" s="11">
        <v>268</v>
      </c>
      <c r="B161" s="16" t="s">
        <v>367</v>
      </c>
      <c r="C161" s="63" t="s">
        <v>374</v>
      </c>
      <c r="D161" s="17">
        <v>3260</v>
      </c>
      <c r="E161" s="13">
        <v>50</v>
      </c>
    </row>
    <row r="162" spans="1:5" x14ac:dyDescent="0.25">
      <c r="A162" s="11">
        <v>269</v>
      </c>
      <c r="B162" s="16" t="s">
        <v>367</v>
      </c>
      <c r="C162" s="63" t="s">
        <v>375</v>
      </c>
      <c r="D162" s="17">
        <v>3260</v>
      </c>
      <c r="E162" s="13">
        <v>50</v>
      </c>
    </row>
    <row r="163" spans="1:5" x14ac:dyDescent="0.25">
      <c r="A163" s="11">
        <v>270</v>
      </c>
      <c r="B163" s="16" t="s">
        <v>367</v>
      </c>
      <c r="C163" s="63" t="s">
        <v>375</v>
      </c>
      <c r="D163" s="17">
        <v>3260</v>
      </c>
      <c r="E163" s="13">
        <v>30</v>
      </c>
    </row>
    <row r="164" spans="1:5" x14ac:dyDescent="0.25">
      <c r="A164" s="11">
        <v>275</v>
      </c>
      <c r="B164" s="16" t="s">
        <v>367</v>
      </c>
      <c r="C164" s="63" t="s">
        <v>371</v>
      </c>
      <c r="D164" s="17">
        <v>3260</v>
      </c>
      <c r="E164" s="13">
        <v>478.73</v>
      </c>
    </row>
    <row r="165" spans="1:5" x14ac:dyDescent="0.25">
      <c r="A165" s="11">
        <v>279</v>
      </c>
      <c r="B165" s="16" t="s">
        <v>367</v>
      </c>
      <c r="C165" s="63" t="s">
        <v>374</v>
      </c>
      <c r="D165" s="17">
        <v>3260</v>
      </c>
      <c r="E165" s="13">
        <v>300</v>
      </c>
    </row>
    <row r="166" spans="1:5" x14ac:dyDescent="0.25">
      <c r="A166" s="11">
        <v>281</v>
      </c>
      <c r="B166" s="16" t="s">
        <v>367</v>
      </c>
      <c r="C166" s="63" t="s">
        <v>375</v>
      </c>
      <c r="D166" s="17">
        <v>3260</v>
      </c>
      <c r="E166" s="13">
        <v>240</v>
      </c>
    </row>
    <row r="167" spans="1:5" x14ac:dyDescent="0.25">
      <c r="A167" s="11">
        <v>282</v>
      </c>
      <c r="B167" s="16" t="s">
        <v>367</v>
      </c>
      <c r="C167" s="63" t="s">
        <v>375</v>
      </c>
      <c r="D167" s="17">
        <v>3260</v>
      </c>
      <c r="E167" s="13">
        <v>200</v>
      </c>
    </row>
    <row r="168" spans="1:5" x14ac:dyDescent="0.25">
      <c r="A168" s="11">
        <v>283</v>
      </c>
      <c r="B168" s="16" t="s">
        <v>367</v>
      </c>
      <c r="C168" s="63" t="s">
        <v>375</v>
      </c>
      <c r="D168" s="17">
        <v>3260</v>
      </c>
      <c r="E168" s="13">
        <v>150</v>
      </c>
    </row>
    <row r="169" spans="1:5" x14ac:dyDescent="0.25">
      <c r="A169" s="11">
        <v>284</v>
      </c>
      <c r="B169" s="16" t="s">
        <v>367</v>
      </c>
      <c r="C169" s="63" t="s">
        <v>375</v>
      </c>
      <c r="D169" s="17">
        <v>3260</v>
      </c>
      <c r="E169" s="13">
        <v>150</v>
      </c>
    </row>
    <row r="170" spans="1:5" x14ac:dyDescent="0.25">
      <c r="A170" s="11">
        <v>285</v>
      </c>
      <c r="B170" s="16" t="s">
        <v>367</v>
      </c>
      <c r="C170" s="63" t="s">
        <v>375</v>
      </c>
      <c r="D170" s="17">
        <v>3260</v>
      </c>
      <c r="E170" s="13">
        <v>50</v>
      </c>
    </row>
    <row r="171" spans="1:5" x14ac:dyDescent="0.25">
      <c r="A171" s="11">
        <v>286</v>
      </c>
      <c r="B171" s="16" t="s">
        <v>367</v>
      </c>
      <c r="C171" s="63" t="s">
        <v>375</v>
      </c>
      <c r="D171" s="17">
        <v>3260</v>
      </c>
      <c r="E171" s="13">
        <v>50</v>
      </c>
    </row>
    <row r="172" spans="1:5" ht="15.75" thickBot="1" x14ac:dyDescent="0.3">
      <c r="A172" s="1"/>
      <c r="B172" s="15"/>
      <c r="C172" s="64"/>
      <c r="D172" s="18"/>
      <c r="E172" s="84">
        <f>SUM(E159:E171)</f>
        <v>2098.73</v>
      </c>
    </row>
    <row r="173" spans="1:5" x14ac:dyDescent="0.25">
      <c r="A173" s="1"/>
      <c r="B173" s="15"/>
      <c r="C173" s="64"/>
      <c r="D173" s="18"/>
      <c r="E173" s="12"/>
    </row>
    <row r="174" spans="1:5" x14ac:dyDescent="0.25">
      <c r="A174" s="2">
        <v>3270</v>
      </c>
      <c r="B174" s="152" t="s">
        <v>34</v>
      </c>
      <c r="C174" s="152"/>
      <c r="D174" s="152"/>
      <c r="E174" s="152"/>
    </row>
    <row r="175" spans="1:5" x14ac:dyDescent="0.25">
      <c r="A175" s="1" t="s">
        <v>14</v>
      </c>
      <c r="B175" s="1" t="s">
        <v>0</v>
      </c>
      <c r="C175" t="s">
        <v>1</v>
      </c>
      <c r="D175" s="1" t="s">
        <v>6</v>
      </c>
      <c r="E175" s="12" t="s">
        <v>9</v>
      </c>
    </row>
    <row r="176" spans="1:5" x14ac:dyDescent="0.25">
      <c r="A176" s="11">
        <v>296</v>
      </c>
      <c r="B176" s="16" t="s">
        <v>367</v>
      </c>
      <c r="C176" s="63" t="s">
        <v>385</v>
      </c>
      <c r="D176" s="17">
        <v>3270</v>
      </c>
      <c r="E176" s="13">
        <v>18000</v>
      </c>
    </row>
    <row r="177" spans="1:5" ht="15.75" thickBot="1" x14ac:dyDescent="0.3">
      <c r="A177" s="1"/>
      <c r="B177" s="15"/>
      <c r="C177" s="64"/>
      <c r="D177" s="18"/>
      <c r="E177" s="84">
        <f>SUM(E176)</f>
        <v>18000</v>
      </c>
    </row>
    <row r="179" spans="1:5" x14ac:dyDescent="0.25">
      <c r="A179" s="2">
        <v>3280</v>
      </c>
      <c r="B179" s="152" t="s">
        <v>127</v>
      </c>
      <c r="C179" s="152"/>
      <c r="D179" s="152"/>
      <c r="E179" s="152"/>
    </row>
    <row r="180" spans="1:5" x14ac:dyDescent="0.25">
      <c r="A180" s="11"/>
      <c r="B180" s="16"/>
      <c r="C180" s="63"/>
      <c r="D180" s="17"/>
      <c r="E180" s="13"/>
    </row>
    <row r="181" spans="1:5" ht="15.75" thickBot="1" x14ac:dyDescent="0.3">
      <c r="A181" s="1"/>
      <c r="B181" s="15"/>
      <c r="C181" s="64"/>
      <c r="D181" s="18"/>
      <c r="E181" s="83">
        <f>SUM(E180)</f>
        <v>0</v>
      </c>
    </row>
    <row r="182" spans="1:5" x14ac:dyDescent="0.25">
      <c r="A182" s="1"/>
      <c r="B182" s="15"/>
      <c r="C182" s="64"/>
      <c r="D182" s="18"/>
      <c r="E182" s="12"/>
    </row>
    <row r="183" spans="1:5" x14ac:dyDescent="0.25">
      <c r="A183" s="2">
        <v>3290</v>
      </c>
      <c r="B183" s="152" t="s">
        <v>129</v>
      </c>
      <c r="C183" s="152"/>
      <c r="D183" s="152"/>
      <c r="E183" s="152"/>
    </row>
    <row r="184" spans="1:5" x14ac:dyDescent="0.25">
      <c r="A184" s="11"/>
      <c r="B184" s="16"/>
      <c r="C184" s="63"/>
      <c r="D184" s="17"/>
      <c r="E184" s="13"/>
    </row>
  </sheetData>
  <mergeCells count="10">
    <mergeCell ref="B183:E183"/>
    <mergeCell ref="B179:E179"/>
    <mergeCell ref="B174:E174"/>
    <mergeCell ref="A1:E1"/>
    <mergeCell ref="B2:E2"/>
    <mergeCell ref="B38:E38"/>
    <mergeCell ref="B74:E74"/>
    <mergeCell ref="B145:E145"/>
    <mergeCell ref="B150:E150"/>
    <mergeCell ref="B157:E1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7FEC1-E460-48D8-A9FE-24FDCA95FF88}">
  <dimension ref="A1:I45"/>
  <sheetViews>
    <sheetView workbookViewId="0">
      <selection activeCell="E41" sqref="E41"/>
    </sheetView>
  </sheetViews>
  <sheetFormatPr baseColWidth="10" defaultRowHeight="15" x14ac:dyDescent="0.25"/>
  <cols>
    <col min="1" max="1" width="7.5703125" bestFit="1" customWidth="1"/>
    <col min="2" max="2" width="12.42578125" customWidth="1"/>
    <col min="3" max="3" width="82.42578125" customWidth="1"/>
    <col min="4" max="4" width="8.5703125" bestFit="1" customWidth="1"/>
    <col min="5" max="5" width="13.7109375" customWidth="1"/>
  </cols>
  <sheetData>
    <row r="1" spans="1:9" ht="15.75" x14ac:dyDescent="0.25">
      <c r="A1" s="149" t="s">
        <v>170</v>
      </c>
      <c r="B1" s="149"/>
      <c r="C1" s="149"/>
      <c r="D1" s="149"/>
      <c r="E1" s="149"/>
    </row>
    <row r="2" spans="1:9" x14ac:dyDescent="0.25">
      <c r="A2" s="2">
        <v>3310</v>
      </c>
      <c r="B2" s="152" t="s">
        <v>120</v>
      </c>
      <c r="C2" s="152"/>
      <c r="D2" s="152"/>
      <c r="E2" s="152"/>
    </row>
    <row r="3" spans="1:9" x14ac:dyDescent="0.25">
      <c r="A3" s="57" t="s">
        <v>14</v>
      </c>
      <c r="B3" s="57" t="s">
        <v>0</v>
      </c>
      <c r="C3" s="55" t="s">
        <v>1</v>
      </c>
      <c r="D3" s="57" t="s">
        <v>6</v>
      </c>
      <c r="E3" s="56" t="s">
        <v>9</v>
      </c>
    </row>
    <row r="4" spans="1:9" x14ac:dyDescent="0.25">
      <c r="A4" s="11">
        <v>75</v>
      </c>
      <c r="B4" s="16" t="s">
        <v>240</v>
      </c>
      <c r="C4" s="63" t="s">
        <v>251</v>
      </c>
      <c r="D4" s="17">
        <v>3310</v>
      </c>
      <c r="E4" s="13">
        <v>5000</v>
      </c>
      <c r="H4" s="12"/>
      <c r="I4" s="12"/>
    </row>
    <row r="5" spans="1:9" x14ac:dyDescent="0.25">
      <c r="A5" s="11">
        <v>76</v>
      </c>
      <c r="B5" s="16" t="s">
        <v>240</v>
      </c>
      <c r="C5" s="63" t="s">
        <v>245</v>
      </c>
      <c r="D5" s="17">
        <v>3310</v>
      </c>
      <c r="E5" s="13">
        <v>98.25</v>
      </c>
    </row>
    <row r="6" spans="1:9" x14ac:dyDescent="0.25">
      <c r="A6" s="11">
        <v>77</v>
      </c>
      <c r="B6" s="16" t="s">
        <v>240</v>
      </c>
      <c r="C6" s="63" t="s">
        <v>245</v>
      </c>
      <c r="D6" s="17">
        <v>3310</v>
      </c>
      <c r="E6" s="13">
        <v>49.12</v>
      </c>
    </row>
    <row r="7" spans="1:9" x14ac:dyDescent="0.25">
      <c r="A7" s="11">
        <v>79</v>
      </c>
      <c r="B7" s="16" t="s">
        <v>240</v>
      </c>
      <c r="C7" s="63" t="s">
        <v>245</v>
      </c>
      <c r="D7" s="17">
        <v>3310</v>
      </c>
      <c r="E7" s="13">
        <v>49.12</v>
      </c>
    </row>
    <row r="8" spans="1:9" x14ac:dyDescent="0.25">
      <c r="A8" s="11">
        <v>80</v>
      </c>
      <c r="B8" s="16" t="s">
        <v>240</v>
      </c>
      <c r="C8" s="63" t="s">
        <v>245</v>
      </c>
      <c r="D8" s="17">
        <v>3310</v>
      </c>
      <c r="E8" s="13">
        <v>98.25</v>
      </c>
    </row>
    <row r="9" spans="1:9" x14ac:dyDescent="0.25">
      <c r="A9" s="11">
        <v>81</v>
      </c>
      <c r="B9" s="16" t="s">
        <v>240</v>
      </c>
      <c r="C9" s="63" t="s">
        <v>245</v>
      </c>
      <c r="D9" s="17">
        <v>3310</v>
      </c>
      <c r="E9" s="13">
        <v>393</v>
      </c>
    </row>
    <row r="10" spans="1:9" x14ac:dyDescent="0.25">
      <c r="A10" s="11">
        <v>87</v>
      </c>
      <c r="B10" s="16" t="s">
        <v>240</v>
      </c>
      <c r="C10" s="63" t="s">
        <v>245</v>
      </c>
      <c r="D10" s="17">
        <v>3310</v>
      </c>
      <c r="E10" s="13">
        <v>98.25</v>
      </c>
    </row>
    <row r="11" spans="1:9" x14ac:dyDescent="0.25">
      <c r="A11" s="11">
        <v>89</v>
      </c>
      <c r="B11" s="16" t="s">
        <v>240</v>
      </c>
      <c r="C11" s="63" t="s">
        <v>245</v>
      </c>
      <c r="D11" s="17">
        <v>3310</v>
      </c>
      <c r="E11" s="13">
        <v>147.37</v>
      </c>
    </row>
    <row r="12" spans="1:9" x14ac:dyDescent="0.25">
      <c r="A12" s="11">
        <v>90</v>
      </c>
      <c r="B12" s="16" t="s">
        <v>240</v>
      </c>
      <c r="C12" s="63" t="s">
        <v>245</v>
      </c>
      <c r="D12" s="17">
        <v>3310</v>
      </c>
      <c r="E12" s="13">
        <v>393</v>
      </c>
    </row>
    <row r="13" spans="1:9" x14ac:dyDescent="0.25">
      <c r="A13" s="11">
        <v>93</v>
      </c>
      <c r="B13" s="16" t="s">
        <v>255</v>
      </c>
      <c r="C13" s="63" t="s">
        <v>245</v>
      </c>
      <c r="D13" s="17">
        <v>3310</v>
      </c>
      <c r="E13" s="13">
        <v>49.12</v>
      </c>
    </row>
    <row r="14" spans="1:9" x14ac:dyDescent="0.25">
      <c r="A14" s="11">
        <v>94</v>
      </c>
      <c r="B14" s="16" t="s">
        <v>283</v>
      </c>
      <c r="C14" s="63" t="s">
        <v>245</v>
      </c>
      <c r="D14" s="17">
        <v>3310</v>
      </c>
      <c r="E14" s="13">
        <v>98.25</v>
      </c>
    </row>
    <row r="15" spans="1:9" x14ac:dyDescent="0.25">
      <c r="A15" s="11">
        <v>95</v>
      </c>
      <c r="B15" s="16" t="s">
        <v>255</v>
      </c>
      <c r="C15" s="63" t="s">
        <v>245</v>
      </c>
      <c r="D15" s="17">
        <v>3310</v>
      </c>
      <c r="E15" s="13">
        <v>98.25</v>
      </c>
    </row>
    <row r="16" spans="1:9" x14ac:dyDescent="0.25">
      <c r="A16" s="11">
        <v>103</v>
      </c>
      <c r="B16" s="16" t="s">
        <v>255</v>
      </c>
      <c r="C16" s="63" t="s">
        <v>245</v>
      </c>
      <c r="D16" s="17">
        <v>3310</v>
      </c>
      <c r="E16" s="13">
        <v>49.12</v>
      </c>
    </row>
    <row r="17" spans="1:5" x14ac:dyDescent="0.25">
      <c r="A17" s="11">
        <v>109</v>
      </c>
      <c r="B17" s="16" t="s">
        <v>255</v>
      </c>
      <c r="C17" s="63" t="s">
        <v>245</v>
      </c>
      <c r="D17" s="17">
        <v>3310</v>
      </c>
      <c r="E17" s="13">
        <v>147.37</v>
      </c>
    </row>
    <row r="18" spans="1:5" x14ac:dyDescent="0.25">
      <c r="A18" s="11">
        <v>112</v>
      </c>
      <c r="B18" s="16" t="s">
        <v>255</v>
      </c>
      <c r="C18" s="63" t="s">
        <v>261</v>
      </c>
      <c r="D18" s="17">
        <v>3310</v>
      </c>
      <c r="E18" s="13">
        <v>50000</v>
      </c>
    </row>
    <row r="19" spans="1:5" x14ac:dyDescent="0.25">
      <c r="A19" s="11">
        <v>118</v>
      </c>
      <c r="B19" s="16" t="s">
        <v>255</v>
      </c>
      <c r="C19" s="63" t="s">
        <v>245</v>
      </c>
      <c r="D19" s="17">
        <v>3310</v>
      </c>
      <c r="E19" s="13">
        <v>343.87</v>
      </c>
    </row>
    <row r="20" spans="1:5" x14ac:dyDescent="0.25">
      <c r="A20" s="11">
        <v>125</v>
      </c>
      <c r="B20" s="16" t="s">
        <v>255</v>
      </c>
      <c r="C20" s="63" t="s">
        <v>245</v>
      </c>
      <c r="D20" s="17">
        <v>3310</v>
      </c>
      <c r="E20" s="13">
        <v>196.5</v>
      </c>
    </row>
    <row r="21" spans="1:5" x14ac:dyDescent="0.25">
      <c r="A21" s="11">
        <v>130</v>
      </c>
      <c r="B21" s="16" t="s">
        <v>255</v>
      </c>
      <c r="C21" s="63" t="s">
        <v>245</v>
      </c>
      <c r="D21" s="17">
        <v>3310</v>
      </c>
      <c r="E21" s="13">
        <v>294.75</v>
      </c>
    </row>
    <row r="22" spans="1:5" x14ac:dyDescent="0.25">
      <c r="A22" s="11">
        <v>152</v>
      </c>
      <c r="B22" s="16" t="s">
        <v>283</v>
      </c>
      <c r="C22" s="63" t="s">
        <v>245</v>
      </c>
      <c r="D22" s="17">
        <v>3310</v>
      </c>
      <c r="E22" s="13">
        <v>19.649999999999999</v>
      </c>
    </row>
    <row r="23" spans="1:5" x14ac:dyDescent="0.25">
      <c r="A23" s="11">
        <v>153</v>
      </c>
      <c r="B23" s="16" t="s">
        <v>283</v>
      </c>
      <c r="C23" s="63" t="s">
        <v>245</v>
      </c>
      <c r="D23" s="17">
        <v>3310</v>
      </c>
      <c r="E23" s="13">
        <v>68.77</v>
      </c>
    </row>
    <row r="24" spans="1:5" x14ac:dyDescent="0.25">
      <c r="A24" s="11">
        <v>154</v>
      </c>
      <c r="B24" s="16" t="s">
        <v>283</v>
      </c>
      <c r="C24" s="63" t="s">
        <v>245</v>
      </c>
      <c r="D24" s="17">
        <v>3310</v>
      </c>
      <c r="E24" s="13">
        <v>49.12</v>
      </c>
    </row>
    <row r="25" spans="1:5" x14ac:dyDescent="0.25">
      <c r="A25" s="11">
        <v>155</v>
      </c>
      <c r="B25" s="16" t="s">
        <v>283</v>
      </c>
      <c r="C25" s="63" t="s">
        <v>245</v>
      </c>
      <c r="D25" s="17">
        <v>3310</v>
      </c>
      <c r="E25" s="13">
        <v>147.37</v>
      </c>
    </row>
    <row r="26" spans="1:5" x14ac:dyDescent="0.25">
      <c r="A26" s="11">
        <v>158</v>
      </c>
      <c r="B26" s="16" t="s">
        <v>283</v>
      </c>
      <c r="C26" s="63" t="s">
        <v>245</v>
      </c>
      <c r="D26" s="17">
        <v>3310</v>
      </c>
      <c r="E26" s="13">
        <v>98.25</v>
      </c>
    </row>
    <row r="27" spans="1:5" x14ac:dyDescent="0.25">
      <c r="A27" s="11">
        <v>161</v>
      </c>
      <c r="B27" s="16" t="s">
        <v>298</v>
      </c>
      <c r="C27" s="63" t="s">
        <v>245</v>
      </c>
      <c r="D27" s="17">
        <v>3310</v>
      </c>
      <c r="E27" s="13">
        <v>196.5</v>
      </c>
    </row>
    <row r="28" spans="1:5" x14ac:dyDescent="0.25">
      <c r="A28" s="11">
        <v>167</v>
      </c>
      <c r="B28" s="16" t="s">
        <v>298</v>
      </c>
      <c r="C28" s="63" t="s">
        <v>245</v>
      </c>
      <c r="D28" s="17">
        <v>3310</v>
      </c>
      <c r="E28" s="13">
        <v>196.5</v>
      </c>
    </row>
    <row r="29" spans="1:5" x14ac:dyDescent="0.25">
      <c r="A29" s="11">
        <v>168</v>
      </c>
      <c r="B29" s="16" t="s">
        <v>298</v>
      </c>
      <c r="C29" s="63" t="s">
        <v>245</v>
      </c>
      <c r="D29" s="17">
        <v>3310</v>
      </c>
      <c r="E29" s="13">
        <v>196.5</v>
      </c>
    </row>
    <row r="30" spans="1:5" x14ac:dyDescent="0.25">
      <c r="A30" s="11">
        <v>170</v>
      </c>
      <c r="B30" s="16" t="s">
        <v>303</v>
      </c>
      <c r="C30" s="63" t="s">
        <v>245</v>
      </c>
      <c r="D30" s="17">
        <v>3310</v>
      </c>
      <c r="E30" s="13">
        <v>98.25</v>
      </c>
    </row>
    <row r="31" spans="1:5" x14ac:dyDescent="0.25">
      <c r="A31" s="11">
        <v>171</v>
      </c>
      <c r="B31" s="16" t="s">
        <v>303</v>
      </c>
      <c r="C31" s="63" t="s">
        <v>245</v>
      </c>
      <c r="D31" s="17">
        <v>3310</v>
      </c>
      <c r="E31" s="13">
        <v>196.5</v>
      </c>
    </row>
    <row r="32" spans="1:5" x14ac:dyDescent="0.25">
      <c r="A32" s="11">
        <v>172</v>
      </c>
      <c r="B32" s="16" t="s">
        <v>303</v>
      </c>
      <c r="C32" s="63" t="s">
        <v>245</v>
      </c>
      <c r="D32" s="17">
        <v>3310</v>
      </c>
      <c r="E32" s="13">
        <v>196.5</v>
      </c>
    </row>
    <row r="33" spans="1:5" ht="12.6" customHeight="1" x14ac:dyDescent="0.25">
      <c r="A33" s="11">
        <v>178</v>
      </c>
      <c r="B33" s="16" t="s">
        <v>303</v>
      </c>
      <c r="C33" s="63" t="s">
        <v>245</v>
      </c>
      <c r="D33" s="17">
        <v>3310</v>
      </c>
      <c r="E33" s="13">
        <v>73.69</v>
      </c>
    </row>
    <row r="34" spans="1:5" x14ac:dyDescent="0.25">
      <c r="A34" s="11">
        <v>246</v>
      </c>
      <c r="B34" s="16" t="s">
        <v>351</v>
      </c>
      <c r="C34" s="63" t="s">
        <v>245</v>
      </c>
      <c r="D34" s="17">
        <v>3310</v>
      </c>
      <c r="E34" s="13">
        <v>49.12</v>
      </c>
    </row>
    <row r="35" spans="1:5" x14ac:dyDescent="0.25">
      <c r="A35" s="11">
        <v>248</v>
      </c>
      <c r="B35" s="16" t="s">
        <v>351</v>
      </c>
      <c r="C35" s="63" t="s">
        <v>245</v>
      </c>
      <c r="D35" s="17">
        <v>3310</v>
      </c>
      <c r="E35" s="13">
        <v>294.75</v>
      </c>
    </row>
    <row r="36" spans="1:5" x14ac:dyDescent="0.25">
      <c r="A36" s="11">
        <v>208</v>
      </c>
      <c r="B36" s="16" t="s">
        <v>331</v>
      </c>
      <c r="C36" s="63" t="s">
        <v>336</v>
      </c>
      <c r="D36" s="17">
        <v>3310</v>
      </c>
      <c r="E36" s="13">
        <v>8400</v>
      </c>
    </row>
    <row r="37" spans="1:5" x14ac:dyDescent="0.25">
      <c r="A37" s="11">
        <v>209</v>
      </c>
      <c r="B37" s="16" t="s">
        <v>331</v>
      </c>
      <c r="C37" s="63" t="s">
        <v>245</v>
      </c>
      <c r="D37" s="17">
        <v>3310</v>
      </c>
      <c r="E37" s="13">
        <v>196.5</v>
      </c>
    </row>
    <row r="38" spans="1:5" x14ac:dyDescent="0.25">
      <c r="A38" s="11">
        <v>221</v>
      </c>
      <c r="B38" s="16" t="s">
        <v>331</v>
      </c>
      <c r="C38" s="80" t="s">
        <v>345</v>
      </c>
      <c r="D38" s="17">
        <v>3310</v>
      </c>
      <c r="E38" s="13">
        <v>31250</v>
      </c>
    </row>
    <row r="39" spans="1:5" x14ac:dyDescent="0.25">
      <c r="A39" s="11">
        <v>256</v>
      </c>
      <c r="B39" s="16" t="s">
        <v>360</v>
      </c>
      <c r="C39" s="63" t="s">
        <v>362</v>
      </c>
      <c r="D39" s="17">
        <v>3310</v>
      </c>
      <c r="E39" s="13">
        <v>20000</v>
      </c>
    </row>
    <row r="40" spans="1:5" x14ac:dyDescent="0.25">
      <c r="A40" s="11">
        <v>271</v>
      </c>
      <c r="B40" s="16" t="s">
        <v>367</v>
      </c>
      <c r="C40" s="63" t="s">
        <v>369</v>
      </c>
      <c r="D40" s="17">
        <v>3310</v>
      </c>
      <c r="E40" s="13">
        <v>38277</v>
      </c>
    </row>
    <row r="41" spans="1:5" ht="15.75" thickBot="1" x14ac:dyDescent="0.3">
      <c r="A41" s="1"/>
      <c r="B41" s="15"/>
      <c r="C41" s="64"/>
      <c r="D41" s="18"/>
      <c r="E41" s="84">
        <f>SUM(E4:E40)</f>
        <v>157608.56</v>
      </c>
    </row>
    <row r="43" spans="1:5" x14ac:dyDescent="0.25">
      <c r="A43" s="2">
        <v>3320</v>
      </c>
      <c r="B43" s="152" t="s">
        <v>171</v>
      </c>
      <c r="C43" s="152"/>
      <c r="D43" s="152"/>
      <c r="E43" s="152"/>
    </row>
    <row r="44" spans="1:5" x14ac:dyDescent="0.25">
      <c r="A44" s="57" t="s">
        <v>14</v>
      </c>
      <c r="B44" s="57" t="s">
        <v>0</v>
      </c>
      <c r="C44" s="55" t="s">
        <v>1</v>
      </c>
      <c r="D44" s="57" t="s">
        <v>6</v>
      </c>
      <c r="E44" s="56" t="s">
        <v>9</v>
      </c>
    </row>
    <row r="45" spans="1:5" x14ac:dyDescent="0.25">
      <c r="A45" s="11"/>
      <c r="B45" s="16"/>
      <c r="C45" s="63"/>
      <c r="D45" s="17"/>
      <c r="E45" s="13"/>
    </row>
  </sheetData>
  <mergeCells count="3">
    <mergeCell ref="A1:E1"/>
    <mergeCell ref="B2:E2"/>
    <mergeCell ref="B43:E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77E5-822F-4D85-9028-7CEE50E5DF59}">
  <dimension ref="A1:I60"/>
  <sheetViews>
    <sheetView workbookViewId="0">
      <selection activeCell="G4" sqref="G4"/>
    </sheetView>
  </sheetViews>
  <sheetFormatPr baseColWidth="10" defaultRowHeight="15" x14ac:dyDescent="0.25"/>
  <cols>
    <col min="1" max="1" width="8" customWidth="1"/>
    <col min="3" max="3" width="67.5703125" customWidth="1"/>
  </cols>
  <sheetData>
    <row r="1" spans="1:9" ht="15.75" x14ac:dyDescent="0.25">
      <c r="A1" s="149" t="s">
        <v>87</v>
      </c>
      <c r="B1" s="149"/>
      <c r="C1" s="149"/>
      <c r="D1" s="149"/>
      <c r="E1" s="149"/>
    </row>
    <row r="2" spans="1:9" x14ac:dyDescent="0.25">
      <c r="A2" s="2">
        <v>3410</v>
      </c>
      <c r="B2" s="152" t="s">
        <v>31</v>
      </c>
      <c r="C2" s="152"/>
      <c r="D2" s="152"/>
      <c r="E2" s="152"/>
    </row>
    <row r="3" spans="1:9" x14ac:dyDescent="0.25">
      <c r="A3" s="57" t="s">
        <v>14</v>
      </c>
      <c r="B3" s="57" t="s">
        <v>0</v>
      </c>
      <c r="C3" s="55" t="s">
        <v>1</v>
      </c>
      <c r="D3" s="57" t="s">
        <v>6</v>
      </c>
      <c r="E3" s="56" t="s">
        <v>9</v>
      </c>
    </row>
    <row r="4" spans="1:9" x14ac:dyDescent="0.25">
      <c r="A4" s="11">
        <v>165</v>
      </c>
      <c r="B4" s="16" t="s">
        <v>298</v>
      </c>
      <c r="C4" s="63" t="s">
        <v>302</v>
      </c>
      <c r="D4" s="17">
        <v>3410</v>
      </c>
      <c r="E4" s="13">
        <v>50</v>
      </c>
      <c r="G4" s="12"/>
    </row>
    <row r="5" spans="1:9" x14ac:dyDescent="0.25">
      <c r="A5" s="11">
        <v>166</v>
      </c>
      <c r="B5" s="16" t="s">
        <v>298</v>
      </c>
      <c r="C5" s="63" t="s">
        <v>301</v>
      </c>
      <c r="D5" s="17">
        <v>3410</v>
      </c>
      <c r="E5" s="13">
        <v>440</v>
      </c>
    </row>
    <row r="6" spans="1:9" x14ac:dyDescent="0.25">
      <c r="A6" s="11">
        <v>174</v>
      </c>
      <c r="B6" s="16" t="s">
        <v>303</v>
      </c>
      <c r="C6" s="63" t="s">
        <v>305</v>
      </c>
      <c r="D6" s="17">
        <v>3410</v>
      </c>
      <c r="E6" s="13">
        <v>230</v>
      </c>
      <c r="H6" s="12"/>
      <c r="I6" s="12"/>
    </row>
    <row r="7" spans="1:9" x14ac:dyDescent="0.25">
      <c r="A7" s="11">
        <v>175</v>
      </c>
      <c r="B7" s="16" t="s">
        <v>303</v>
      </c>
      <c r="C7" s="63" t="s">
        <v>305</v>
      </c>
      <c r="D7" s="17">
        <v>3410</v>
      </c>
      <c r="E7" s="13">
        <v>1750</v>
      </c>
    </row>
    <row r="8" spans="1:9" x14ac:dyDescent="0.25">
      <c r="A8" s="11">
        <v>176</v>
      </c>
      <c r="B8" s="16" t="s">
        <v>303</v>
      </c>
      <c r="C8" s="63" t="s">
        <v>306</v>
      </c>
      <c r="D8" s="17">
        <v>3410</v>
      </c>
      <c r="E8" s="13">
        <v>2510</v>
      </c>
    </row>
    <row r="9" spans="1:9" x14ac:dyDescent="0.25">
      <c r="A9" s="11">
        <v>177</v>
      </c>
      <c r="B9" s="16" t="s">
        <v>303</v>
      </c>
      <c r="C9" s="63" t="s">
        <v>307</v>
      </c>
      <c r="D9" s="17">
        <v>3410</v>
      </c>
      <c r="E9" s="13">
        <v>870</v>
      </c>
    </row>
    <row r="10" spans="1:9" x14ac:dyDescent="0.25">
      <c r="A10" s="11">
        <v>179</v>
      </c>
      <c r="B10" s="16" t="s">
        <v>303</v>
      </c>
      <c r="C10" s="63" t="s">
        <v>308</v>
      </c>
      <c r="D10" s="17">
        <v>3410</v>
      </c>
      <c r="E10" s="13">
        <v>290</v>
      </c>
    </row>
    <row r="11" spans="1:9" x14ac:dyDescent="0.25">
      <c r="A11" s="11">
        <v>180</v>
      </c>
      <c r="B11" s="16" t="s">
        <v>303</v>
      </c>
      <c r="C11" s="63" t="s">
        <v>333</v>
      </c>
      <c r="D11" s="17">
        <v>3410</v>
      </c>
      <c r="E11" s="13">
        <v>4077</v>
      </c>
    </row>
    <row r="12" spans="1:9" x14ac:dyDescent="0.25">
      <c r="A12" s="11">
        <v>181</v>
      </c>
      <c r="B12" s="16" t="s">
        <v>303</v>
      </c>
      <c r="C12" s="63" t="s">
        <v>309</v>
      </c>
      <c r="D12" s="17">
        <v>3410</v>
      </c>
      <c r="E12" s="13">
        <v>1020</v>
      </c>
    </row>
    <row r="13" spans="1:9" x14ac:dyDescent="0.25">
      <c r="A13" s="11">
        <v>182</v>
      </c>
      <c r="B13" s="16" t="s">
        <v>303</v>
      </c>
      <c r="C13" s="63" t="s">
        <v>310</v>
      </c>
      <c r="D13" s="17">
        <v>3410</v>
      </c>
      <c r="E13" s="13">
        <v>1240</v>
      </c>
    </row>
    <row r="14" spans="1:9" x14ac:dyDescent="0.25">
      <c r="A14" s="11">
        <v>183</v>
      </c>
      <c r="B14" s="16" t="s">
        <v>303</v>
      </c>
      <c r="C14" s="63" t="s">
        <v>311</v>
      </c>
      <c r="D14" s="17">
        <v>3410</v>
      </c>
      <c r="E14" s="13">
        <v>150</v>
      </c>
    </row>
    <row r="15" spans="1:9" x14ac:dyDescent="0.25">
      <c r="A15" s="11">
        <v>184</v>
      </c>
      <c r="B15" s="16" t="s">
        <v>303</v>
      </c>
      <c r="C15" s="63" t="s">
        <v>312</v>
      </c>
      <c r="D15" s="17">
        <v>3410</v>
      </c>
      <c r="E15" s="13">
        <v>180</v>
      </c>
    </row>
    <row r="16" spans="1:9" x14ac:dyDescent="0.25">
      <c r="A16" s="11">
        <v>185</v>
      </c>
      <c r="B16" s="16" t="s">
        <v>303</v>
      </c>
      <c r="C16" s="63" t="s">
        <v>313</v>
      </c>
      <c r="D16" s="17">
        <v>3410</v>
      </c>
      <c r="E16" s="13">
        <v>200</v>
      </c>
    </row>
    <row r="17" spans="1:5" x14ac:dyDescent="0.25">
      <c r="A17" s="11">
        <v>186</v>
      </c>
      <c r="B17" s="16" t="s">
        <v>303</v>
      </c>
      <c r="C17" s="63" t="s">
        <v>314</v>
      </c>
      <c r="D17" s="17">
        <v>3410</v>
      </c>
      <c r="E17" s="13">
        <v>220</v>
      </c>
    </row>
    <row r="18" spans="1:5" x14ac:dyDescent="0.25">
      <c r="A18" s="11">
        <v>187</v>
      </c>
      <c r="B18" s="16" t="s">
        <v>303</v>
      </c>
      <c r="C18" s="63" t="s">
        <v>315</v>
      </c>
      <c r="D18" s="17">
        <v>3410</v>
      </c>
      <c r="E18" s="13">
        <v>620</v>
      </c>
    </row>
    <row r="19" spans="1:5" x14ac:dyDescent="0.25">
      <c r="A19" s="11">
        <v>188</v>
      </c>
      <c r="B19" s="16" t="s">
        <v>303</v>
      </c>
      <c r="C19" s="63" t="s">
        <v>316</v>
      </c>
      <c r="D19" s="17">
        <v>3410</v>
      </c>
      <c r="E19" s="13">
        <v>750</v>
      </c>
    </row>
    <row r="20" spans="1:5" x14ac:dyDescent="0.25">
      <c r="A20" s="11">
        <v>189</v>
      </c>
      <c r="B20" s="16" t="s">
        <v>303</v>
      </c>
      <c r="C20" s="63" t="s">
        <v>317</v>
      </c>
      <c r="D20" s="17">
        <v>3410</v>
      </c>
      <c r="E20" s="13">
        <v>950</v>
      </c>
    </row>
    <row r="21" spans="1:5" x14ac:dyDescent="0.25">
      <c r="A21" s="11">
        <v>190</v>
      </c>
      <c r="B21" s="16" t="s">
        <v>303</v>
      </c>
      <c r="C21" s="63" t="s">
        <v>318</v>
      </c>
      <c r="D21" s="17">
        <v>3410</v>
      </c>
      <c r="E21" s="13">
        <v>1070</v>
      </c>
    </row>
    <row r="22" spans="1:5" x14ac:dyDescent="0.25">
      <c r="A22" s="11">
        <v>191</v>
      </c>
      <c r="B22" s="16" t="s">
        <v>303</v>
      </c>
      <c r="C22" s="63" t="s">
        <v>319</v>
      </c>
      <c r="D22" s="17">
        <v>3410</v>
      </c>
      <c r="E22" s="13">
        <v>1130</v>
      </c>
    </row>
    <row r="23" spans="1:5" x14ac:dyDescent="0.25">
      <c r="A23" s="11">
        <v>192</v>
      </c>
      <c r="B23" s="16" t="s">
        <v>303</v>
      </c>
      <c r="C23" s="63" t="s">
        <v>320</v>
      </c>
      <c r="D23" s="17">
        <v>3410</v>
      </c>
      <c r="E23" s="13">
        <v>1160</v>
      </c>
    </row>
    <row r="24" spans="1:5" x14ac:dyDescent="0.25">
      <c r="A24" s="11">
        <v>193</v>
      </c>
      <c r="B24" s="16" t="s">
        <v>303</v>
      </c>
      <c r="C24" s="63" t="s">
        <v>321</v>
      </c>
      <c r="D24" s="17">
        <v>3410</v>
      </c>
      <c r="E24" s="13">
        <v>1210</v>
      </c>
    </row>
    <row r="25" spans="1:5" x14ac:dyDescent="0.25">
      <c r="A25" s="11">
        <v>194</v>
      </c>
      <c r="B25" s="16" t="s">
        <v>303</v>
      </c>
      <c r="C25" s="63" t="s">
        <v>330</v>
      </c>
      <c r="D25" s="17">
        <v>3410</v>
      </c>
      <c r="E25" s="13">
        <v>3810</v>
      </c>
    </row>
    <row r="26" spans="1:5" x14ac:dyDescent="0.25">
      <c r="A26" s="11">
        <v>195</v>
      </c>
      <c r="B26" s="16" t="s">
        <v>303</v>
      </c>
      <c r="C26" s="63" t="s">
        <v>322</v>
      </c>
      <c r="D26" s="17">
        <v>3410</v>
      </c>
      <c r="E26" s="13">
        <v>3940</v>
      </c>
    </row>
    <row r="27" spans="1:5" x14ac:dyDescent="0.25">
      <c r="A27" s="11">
        <v>196</v>
      </c>
      <c r="B27" s="16" t="s">
        <v>303</v>
      </c>
      <c r="C27" s="63" t="s">
        <v>323</v>
      </c>
      <c r="D27" s="17">
        <v>3410</v>
      </c>
      <c r="E27" s="13">
        <v>2360</v>
      </c>
    </row>
    <row r="28" spans="1:5" x14ac:dyDescent="0.25">
      <c r="A28" s="11">
        <v>199</v>
      </c>
      <c r="B28" s="16" t="s">
        <v>303</v>
      </c>
      <c r="C28" s="63" t="s">
        <v>326</v>
      </c>
      <c r="D28" s="17">
        <v>3410</v>
      </c>
      <c r="E28" s="13">
        <v>220</v>
      </c>
    </row>
    <row r="29" spans="1:5" x14ac:dyDescent="0.25">
      <c r="A29" s="11">
        <v>200</v>
      </c>
      <c r="B29" s="16" t="s">
        <v>303</v>
      </c>
      <c r="C29" s="63" t="s">
        <v>327</v>
      </c>
      <c r="D29" s="17">
        <v>3410</v>
      </c>
      <c r="E29" s="13">
        <v>1860</v>
      </c>
    </row>
    <row r="30" spans="1:5" x14ac:dyDescent="0.25">
      <c r="A30" s="11">
        <v>201</v>
      </c>
      <c r="B30" s="16" t="s">
        <v>303</v>
      </c>
      <c r="C30" s="63" t="s">
        <v>328</v>
      </c>
      <c r="D30" s="17">
        <v>3410</v>
      </c>
      <c r="E30" s="13">
        <v>1410</v>
      </c>
    </row>
    <row r="31" spans="1:5" x14ac:dyDescent="0.25">
      <c r="A31" s="11">
        <v>239</v>
      </c>
      <c r="B31" s="16" t="s">
        <v>351</v>
      </c>
      <c r="C31" s="63" t="s">
        <v>352</v>
      </c>
      <c r="D31" s="17">
        <v>3410</v>
      </c>
      <c r="E31" s="13">
        <v>2200</v>
      </c>
    </row>
    <row r="32" spans="1:5" x14ac:dyDescent="0.25">
      <c r="A32" s="11">
        <v>244</v>
      </c>
      <c r="B32" s="16" t="s">
        <v>351</v>
      </c>
      <c r="C32" s="63" t="s">
        <v>356</v>
      </c>
      <c r="D32" s="17">
        <v>3410</v>
      </c>
      <c r="E32" s="13">
        <v>440</v>
      </c>
    </row>
    <row r="33" spans="1:5" x14ac:dyDescent="0.25">
      <c r="A33" s="11">
        <v>217</v>
      </c>
      <c r="B33" s="16" t="s">
        <v>331</v>
      </c>
      <c r="C33" s="63" t="s">
        <v>339</v>
      </c>
      <c r="D33" s="17">
        <v>3410</v>
      </c>
      <c r="E33" s="13">
        <v>280</v>
      </c>
    </row>
    <row r="34" spans="1:5" x14ac:dyDescent="0.25">
      <c r="A34" s="11">
        <v>263</v>
      </c>
      <c r="B34" s="16" t="s">
        <v>367</v>
      </c>
      <c r="C34" s="63" t="s">
        <v>319</v>
      </c>
      <c r="D34" s="17">
        <v>3410</v>
      </c>
      <c r="E34" s="13">
        <v>590</v>
      </c>
    </row>
    <row r="35" spans="1:5" x14ac:dyDescent="0.25">
      <c r="A35" s="11">
        <v>264</v>
      </c>
      <c r="B35" s="16" t="s">
        <v>367</v>
      </c>
      <c r="C35" s="63" t="s">
        <v>317</v>
      </c>
      <c r="D35" s="17">
        <v>3410</v>
      </c>
      <c r="E35" s="13">
        <v>100</v>
      </c>
    </row>
    <row r="36" spans="1:5" x14ac:dyDescent="0.25">
      <c r="A36" s="11">
        <v>265</v>
      </c>
      <c r="B36" s="16" t="s">
        <v>367</v>
      </c>
      <c r="C36" s="63" t="s">
        <v>368</v>
      </c>
      <c r="D36" s="17">
        <v>3410</v>
      </c>
      <c r="E36" s="13">
        <v>420</v>
      </c>
    </row>
    <row r="37" spans="1:5" x14ac:dyDescent="0.25">
      <c r="A37" s="11">
        <v>280</v>
      </c>
      <c r="B37" s="16" t="s">
        <v>367</v>
      </c>
      <c r="C37" s="63" t="s">
        <v>376</v>
      </c>
      <c r="D37" s="17">
        <v>3410</v>
      </c>
      <c r="E37" s="13">
        <v>440</v>
      </c>
    </row>
    <row r="38" spans="1:5" x14ac:dyDescent="0.25">
      <c r="A38" s="11">
        <v>289</v>
      </c>
      <c r="B38" s="16" t="s">
        <v>367</v>
      </c>
      <c r="C38" s="63" t="s">
        <v>379</v>
      </c>
      <c r="D38" s="17">
        <v>3410</v>
      </c>
      <c r="E38" s="13">
        <v>300</v>
      </c>
    </row>
    <row r="39" spans="1:5" x14ac:dyDescent="0.25">
      <c r="A39" s="11">
        <v>290</v>
      </c>
      <c r="B39" s="16" t="s">
        <v>367</v>
      </c>
      <c r="C39" s="63" t="s">
        <v>380</v>
      </c>
      <c r="D39" s="17">
        <v>3410</v>
      </c>
      <c r="E39" s="13">
        <v>860</v>
      </c>
    </row>
    <row r="40" spans="1:5" x14ac:dyDescent="0.25">
      <c r="A40" s="11">
        <v>291</v>
      </c>
      <c r="B40" s="16" t="s">
        <v>367</v>
      </c>
      <c r="C40" s="63" t="s">
        <v>381</v>
      </c>
      <c r="D40" s="17">
        <v>3410</v>
      </c>
      <c r="E40" s="13">
        <v>650</v>
      </c>
    </row>
    <row r="41" spans="1:5" x14ac:dyDescent="0.25">
      <c r="A41" s="11">
        <v>292</v>
      </c>
      <c r="B41" s="16" t="s">
        <v>367</v>
      </c>
      <c r="C41" s="63" t="s">
        <v>382</v>
      </c>
      <c r="D41" s="17">
        <v>3410</v>
      </c>
      <c r="E41" s="13">
        <v>540</v>
      </c>
    </row>
    <row r="42" spans="1:5" x14ac:dyDescent="0.25">
      <c r="A42" s="11">
        <v>293</v>
      </c>
      <c r="B42" s="16" t="s">
        <v>367</v>
      </c>
      <c r="C42" s="63" t="s">
        <v>383</v>
      </c>
      <c r="D42" s="17">
        <v>3410</v>
      </c>
      <c r="E42" s="13">
        <v>560</v>
      </c>
    </row>
    <row r="43" spans="1:5" x14ac:dyDescent="0.25">
      <c r="A43" s="11">
        <v>299</v>
      </c>
      <c r="B43" s="16" t="s">
        <v>367</v>
      </c>
      <c r="C43" s="63" t="s">
        <v>387</v>
      </c>
      <c r="D43" s="17">
        <v>3410</v>
      </c>
      <c r="E43" s="13">
        <v>30</v>
      </c>
    </row>
    <row r="44" spans="1:5" x14ac:dyDescent="0.25">
      <c r="A44" s="11">
        <v>300</v>
      </c>
      <c r="B44" s="16" t="s">
        <v>367</v>
      </c>
      <c r="C44" s="63" t="s">
        <v>388</v>
      </c>
      <c r="D44" s="17">
        <v>3410</v>
      </c>
      <c r="E44" s="13">
        <v>650</v>
      </c>
    </row>
    <row r="45" spans="1:5" x14ac:dyDescent="0.25">
      <c r="A45" s="11">
        <v>301</v>
      </c>
      <c r="B45" s="16" t="s">
        <v>367</v>
      </c>
      <c r="C45" s="63" t="s">
        <v>322</v>
      </c>
      <c r="D45" s="17">
        <v>3410</v>
      </c>
      <c r="E45" s="13">
        <v>2120</v>
      </c>
    </row>
    <row r="46" spans="1:5" x14ac:dyDescent="0.25">
      <c r="A46" s="11">
        <v>302</v>
      </c>
      <c r="B46" s="16" t="s">
        <v>367</v>
      </c>
      <c r="C46" s="63" t="s">
        <v>330</v>
      </c>
      <c r="D46" s="17">
        <v>3410</v>
      </c>
      <c r="E46" s="13">
        <v>2120</v>
      </c>
    </row>
    <row r="47" spans="1:5" x14ac:dyDescent="0.25">
      <c r="A47" s="11">
        <v>303</v>
      </c>
      <c r="B47" s="16" t="s">
        <v>367</v>
      </c>
      <c r="C47" s="63" t="s">
        <v>389</v>
      </c>
      <c r="D47" s="17">
        <v>3410</v>
      </c>
      <c r="E47" s="13">
        <v>1097.3699999999999</v>
      </c>
    </row>
    <row r="48" spans="1:5" x14ac:dyDescent="0.25">
      <c r="A48" s="11">
        <v>304</v>
      </c>
      <c r="B48" s="16" t="s">
        <v>367</v>
      </c>
      <c r="C48" s="63" t="s">
        <v>390</v>
      </c>
      <c r="D48" s="17">
        <v>3410</v>
      </c>
      <c r="E48" s="13">
        <v>432</v>
      </c>
    </row>
    <row r="49" spans="1:5" ht="15.75" thickBot="1" x14ac:dyDescent="0.3">
      <c r="A49" s="1"/>
      <c r="B49" s="15"/>
      <c r="C49" s="64"/>
      <c r="D49" s="18"/>
      <c r="E49" s="84">
        <f>SUM(E4:E48)</f>
        <v>47546.37</v>
      </c>
    </row>
    <row r="50" spans="1:5" x14ac:dyDescent="0.25">
      <c r="A50" s="1"/>
      <c r="B50" s="15"/>
      <c r="C50" s="64"/>
      <c r="D50" s="18"/>
      <c r="E50" s="12"/>
    </row>
    <row r="51" spans="1:5" x14ac:dyDescent="0.25">
      <c r="A51" s="2">
        <v>3420</v>
      </c>
      <c r="B51" s="152" t="s">
        <v>32</v>
      </c>
      <c r="C51" s="152"/>
      <c r="D51" s="152"/>
      <c r="E51" s="152"/>
    </row>
    <row r="52" spans="1:5" x14ac:dyDescent="0.25">
      <c r="A52" s="57" t="s">
        <v>14</v>
      </c>
      <c r="B52" s="57" t="s">
        <v>0</v>
      </c>
      <c r="C52" s="55" t="s">
        <v>1</v>
      </c>
      <c r="D52" s="57" t="s">
        <v>6</v>
      </c>
      <c r="E52" s="56" t="s">
        <v>9</v>
      </c>
    </row>
    <row r="53" spans="1:5" ht="15.6" customHeight="1" x14ac:dyDescent="0.25">
      <c r="A53" s="11">
        <v>71</v>
      </c>
      <c r="B53" s="16" t="s">
        <v>236</v>
      </c>
      <c r="C53" s="63" t="s">
        <v>241</v>
      </c>
      <c r="D53" s="17">
        <v>3420</v>
      </c>
      <c r="E53" s="13">
        <v>6550</v>
      </c>
    </row>
    <row r="54" spans="1:5" x14ac:dyDescent="0.25">
      <c r="A54" s="11">
        <v>197</v>
      </c>
      <c r="B54" s="16" t="s">
        <v>303</v>
      </c>
      <c r="C54" s="63" t="s">
        <v>324</v>
      </c>
      <c r="D54" s="17">
        <v>3420</v>
      </c>
      <c r="E54" s="13">
        <v>2500</v>
      </c>
    </row>
    <row r="55" spans="1:5" x14ac:dyDescent="0.25">
      <c r="A55" s="11">
        <v>261</v>
      </c>
      <c r="B55" s="8" t="s">
        <v>360</v>
      </c>
      <c r="C55" s="8" t="s">
        <v>365</v>
      </c>
      <c r="D55" s="11">
        <v>3420</v>
      </c>
      <c r="E55" s="119">
        <v>2751</v>
      </c>
    </row>
    <row r="56" spans="1:5" ht="15.75" thickBot="1" x14ac:dyDescent="0.3">
      <c r="E56" s="84">
        <f>SUM(E53:E55)</f>
        <v>11801</v>
      </c>
    </row>
    <row r="58" spans="1:5" x14ac:dyDescent="0.25">
      <c r="A58" s="2">
        <v>3430</v>
      </c>
      <c r="B58" s="152" t="s">
        <v>8</v>
      </c>
      <c r="C58" s="152"/>
      <c r="D58" s="152"/>
      <c r="E58" s="152"/>
    </row>
    <row r="59" spans="1:5" x14ac:dyDescent="0.25">
      <c r="A59" s="57" t="s">
        <v>14</v>
      </c>
      <c r="B59" s="57" t="s">
        <v>0</v>
      </c>
      <c r="C59" s="55" t="s">
        <v>1</v>
      </c>
      <c r="D59" s="57" t="s">
        <v>6</v>
      </c>
      <c r="E59" s="56" t="s">
        <v>9</v>
      </c>
    </row>
    <row r="60" spans="1:5" x14ac:dyDescent="0.25">
      <c r="A60" s="11"/>
      <c r="B60" s="16"/>
      <c r="C60" s="63"/>
      <c r="D60" s="17"/>
      <c r="E60" s="13"/>
    </row>
  </sheetData>
  <mergeCells count="4">
    <mergeCell ref="B2:E2"/>
    <mergeCell ref="B51:E51"/>
    <mergeCell ref="B58:E58"/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545DF-9878-4473-B6E2-8551ADAF769E}">
  <dimension ref="A1:I52"/>
  <sheetViews>
    <sheetView topLeftCell="A8" workbookViewId="0">
      <selection activeCell="H4" sqref="H4"/>
    </sheetView>
  </sheetViews>
  <sheetFormatPr baseColWidth="10" defaultRowHeight="15" x14ac:dyDescent="0.25"/>
  <cols>
    <col min="1" max="1" width="7.85546875" customWidth="1"/>
    <col min="3" max="3" width="57.140625" bestFit="1" customWidth="1"/>
  </cols>
  <sheetData>
    <row r="1" spans="1:9" x14ac:dyDescent="0.25">
      <c r="A1" s="156" t="s">
        <v>88</v>
      </c>
      <c r="B1" s="156"/>
      <c r="C1" s="156"/>
      <c r="D1" s="156"/>
      <c r="E1" s="156"/>
    </row>
    <row r="2" spans="1:9" x14ac:dyDescent="0.25">
      <c r="A2" s="2">
        <v>3510</v>
      </c>
      <c r="B2" s="152" t="s">
        <v>35</v>
      </c>
      <c r="C2" s="152"/>
      <c r="D2" s="152"/>
      <c r="E2" s="152"/>
    </row>
    <row r="3" spans="1:9" x14ac:dyDescent="0.25">
      <c r="A3" s="57" t="s">
        <v>14</v>
      </c>
      <c r="B3" s="57" t="s">
        <v>0</v>
      </c>
      <c r="C3" s="55" t="s">
        <v>1</v>
      </c>
      <c r="D3" s="57" t="s">
        <v>6</v>
      </c>
      <c r="E3" s="56" t="s">
        <v>9</v>
      </c>
    </row>
    <row r="4" spans="1:9" x14ac:dyDescent="0.25">
      <c r="A4" s="11">
        <v>7</v>
      </c>
      <c r="B4" s="16">
        <v>37276</v>
      </c>
      <c r="C4" s="63" t="s">
        <v>201</v>
      </c>
      <c r="D4" s="17">
        <v>3510</v>
      </c>
      <c r="E4" s="13">
        <v>1395</v>
      </c>
      <c r="H4" s="12"/>
      <c r="I4" s="12"/>
    </row>
    <row r="5" spans="1:9" x14ac:dyDescent="0.25">
      <c r="A5" s="11">
        <v>83</v>
      </c>
      <c r="B5" s="16" t="s">
        <v>240</v>
      </c>
      <c r="C5" s="63" t="s">
        <v>252</v>
      </c>
      <c r="D5" s="17">
        <v>3510</v>
      </c>
      <c r="E5" s="13">
        <v>350</v>
      </c>
    </row>
    <row r="6" spans="1:9" x14ac:dyDescent="0.25">
      <c r="A6" s="11">
        <v>84</v>
      </c>
      <c r="B6" s="16" t="s">
        <v>240</v>
      </c>
      <c r="C6" s="63" t="s">
        <v>249</v>
      </c>
      <c r="D6" s="17">
        <v>3510</v>
      </c>
      <c r="E6" s="13">
        <v>700</v>
      </c>
    </row>
    <row r="7" spans="1:9" x14ac:dyDescent="0.25">
      <c r="A7" s="11">
        <v>85</v>
      </c>
      <c r="B7" s="16" t="s">
        <v>240</v>
      </c>
      <c r="C7" s="63" t="s">
        <v>250</v>
      </c>
      <c r="D7" s="17">
        <v>3510</v>
      </c>
      <c r="E7" s="13">
        <v>1000</v>
      </c>
    </row>
    <row r="8" spans="1:9" x14ac:dyDescent="0.25">
      <c r="A8" s="11">
        <v>88</v>
      </c>
      <c r="B8" s="16" t="s">
        <v>240</v>
      </c>
      <c r="C8" s="63" t="s">
        <v>248</v>
      </c>
      <c r="D8" s="17">
        <v>3510</v>
      </c>
      <c r="E8" s="13">
        <v>500</v>
      </c>
    </row>
    <row r="9" spans="1:9" x14ac:dyDescent="0.25">
      <c r="A9" s="11">
        <v>116</v>
      </c>
      <c r="B9" s="16" t="s">
        <v>255</v>
      </c>
      <c r="C9" s="63" t="s">
        <v>285</v>
      </c>
      <c r="D9" s="17">
        <v>3510</v>
      </c>
      <c r="E9" s="13">
        <v>800</v>
      </c>
    </row>
    <row r="10" spans="1:9" x14ac:dyDescent="0.25">
      <c r="A10" s="11">
        <v>117</v>
      </c>
      <c r="B10" s="16" t="s">
        <v>255</v>
      </c>
      <c r="C10" s="63" t="s">
        <v>274</v>
      </c>
      <c r="D10" s="17">
        <v>3510</v>
      </c>
      <c r="E10" s="13">
        <v>175</v>
      </c>
    </row>
    <row r="11" spans="1:9" x14ac:dyDescent="0.25">
      <c r="A11" s="11">
        <v>119</v>
      </c>
      <c r="B11" s="16" t="s">
        <v>255</v>
      </c>
      <c r="C11" s="63" t="s">
        <v>275</v>
      </c>
      <c r="D11" s="17">
        <v>3510</v>
      </c>
      <c r="E11" s="13">
        <v>475</v>
      </c>
    </row>
    <row r="12" spans="1:9" x14ac:dyDescent="0.25">
      <c r="A12" s="11">
        <v>123</v>
      </c>
      <c r="B12" s="16" t="s">
        <v>255</v>
      </c>
      <c r="C12" s="63" t="s">
        <v>276</v>
      </c>
      <c r="D12" s="17">
        <v>3510</v>
      </c>
      <c r="E12" s="13">
        <v>175</v>
      </c>
    </row>
    <row r="13" spans="1:9" x14ac:dyDescent="0.25">
      <c r="A13" s="11">
        <v>126</v>
      </c>
      <c r="B13" s="16" t="s">
        <v>255</v>
      </c>
      <c r="C13" s="63" t="s">
        <v>278</v>
      </c>
      <c r="D13" s="17">
        <v>3510</v>
      </c>
      <c r="E13" s="13">
        <v>200</v>
      </c>
    </row>
    <row r="14" spans="1:9" x14ac:dyDescent="0.25">
      <c r="A14" s="11">
        <v>127</v>
      </c>
      <c r="B14" s="16" t="s">
        <v>255</v>
      </c>
      <c r="C14" s="63" t="s">
        <v>279</v>
      </c>
      <c r="D14" s="17">
        <v>3510</v>
      </c>
      <c r="E14" s="13">
        <v>200</v>
      </c>
    </row>
    <row r="15" spans="1:9" x14ac:dyDescent="0.25">
      <c r="A15" s="11">
        <v>128</v>
      </c>
      <c r="B15" s="16" t="s">
        <v>255</v>
      </c>
      <c r="C15" s="63" t="s">
        <v>280</v>
      </c>
      <c r="D15" s="17">
        <v>3510</v>
      </c>
      <c r="E15" s="13">
        <v>325</v>
      </c>
    </row>
    <row r="16" spans="1:9" x14ac:dyDescent="0.25">
      <c r="A16" s="11">
        <v>129</v>
      </c>
      <c r="B16" s="16" t="s">
        <v>255</v>
      </c>
      <c r="C16" s="63" t="s">
        <v>281</v>
      </c>
      <c r="D16" s="17">
        <v>3510</v>
      </c>
      <c r="E16" s="13">
        <v>325</v>
      </c>
    </row>
    <row r="17" spans="1:5" x14ac:dyDescent="0.25">
      <c r="A17" s="11">
        <v>132</v>
      </c>
      <c r="B17" s="16" t="s">
        <v>283</v>
      </c>
      <c r="C17" s="63" t="s">
        <v>293</v>
      </c>
      <c r="D17" s="17">
        <v>3510</v>
      </c>
      <c r="E17" s="13">
        <v>500</v>
      </c>
    </row>
    <row r="18" spans="1:5" x14ac:dyDescent="0.25">
      <c r="A18" s="11">
        <v>157</v>
      </c>
      <c r="B18" s="16" t="s">
        <v>283</v>
      </c>
      <c r="C18" s="63" t="s">
        <v>297</v>
      </c>
      <c r="D18" s="17">
        <v>3510</v>
      </c>
      <c r="E18" s="13">
        <v>575</v>
      </c>
    </row>
    <row r="19" spans="1:5" x14ac:dyDescent="0.25">
      <c r="A19" s="11">
        <v>245</v>
      </c>
      <c r="B19" s="16" t="s">
        <v>351</v>
      </c>
      <c r="C19" s="63" t="s">
        <v>357</v>
      </c>
      <c r="D19" s="17">
        <v>3510</v>
      </c>
      <c r="E19" s="13">
        <v>960</v>
      </c>
    </row>
    <row r="20" spans="1:5" x14ac:dyDescent="0.25">
      <c r="A20" s="11">
        <v>250</v>
      </c>
      <c r="B20" s="16" t="s">
        <v>351</v>
      </c>
      <c r="C20" s="63" t="s">
        <v>359</v>
      </c>
      <c r="D20" s="17">
        <v>3510</v>
      </c>
      <c r="E20" s="13">
        <v>475</v>
      </c>
    </row>
    <row r="21" spans="1:5" x14ac:dyDescent="0.25">
      <c r="A21" s="11">
        <v>219</v>
      </c>
      <c r="B21" s="16" t="s">
        <v>331</v>
      </c>
      <c r="C21" s="63" t="s">
        <v>340</v>
      </c>
      <c r="D21" s="17">
        <v>3510</v>
      </c>
      <c r="E21" s="13">
        <v>820</v>
      </c>
    </row>
    <row r="22" spans="1:5" ht="15.75" thickBot="1" x14ac:dyDescent="0.3">
      <c r="E22" s="84">
        <f>SUM(E4:E21)</f>
        <v>9950</v>
      </c>
    </row>
    <row r="24" spans="1:5" x14ac:dyDescent="0.25">
      <c r="A24" s="2">
        <v>3520</v>
      </c>
      <c r="B24" s="152" t="s">
        <v>33</v>
      </c>
      <c r="C24" s="152"/>
      <c r="D24" s="152"/>
      <c r="E24" s="152"/>
    </row>
    <row r="25" spans="1:5" x14ac:dyDescent="0.25">
      <c r="A25" s="57" t="s">
        <v>14</v>
      </c>
      <c r="B25" s="57" t="s">
        <v>0</v>
      </c>
      <c r="C25" s="55" t="s">
        <v>1</v>
      </c>
      <c r="D25" s="57" t="s">
        <v>6</v>
      </c>
      <c r="E25" s="56" t="s">
        <v>9</v>
      </c>
    </row>
    <row r="26" spans="1:5" x14ac:dyDescent="0.25">
      <c r="A26" s="11">
        <v>99</v>
      </c>
      <c r="B26" s="16" t="s">
        <v>255</v>
      </c>
      <c r="C26" s="63" t="s">
        <v>266</v>
      </c>
      <c r="D26" s="17">
        <v>3520</v>
      </c>
      <c r="E26" s="13">
        <v>380</v>
      </c>
    </row>
    <row r="27" spans="1:5" x14ac:dyDescent="0.25">
      <c r="A27" s="11">
        <v>100</v>
      </c>
      <c r="B27" s="16" t="s">
        <v>255</v>
      </c>
      <c r="C27" s="63" t="s">
        <v>267</v>
      </c>
      <c r="D27" s="17">
        <v>3520</v>
      </c>
      <c r="E27" s="13">
        <v>380</v>
      </c>
    </row>
    <row r="28" spans="1:5" x14ac:dyDescent="0.25">
      <c r="A28" s="11">
        <v>101</v>
      </c>
      <c r="B28" s="16" t="s">
        <v>255</v>
      </c>
      <c r="C28" s="63" t="s">
        <v>268</v>
      </c>
      <c r="D28" s="17">
        <v>3520</v>
      </c>
      <c r="E28" s="13">
        <v>760</v>
      </c>
    </row>
    <row r="29" spans="1:5" x14ac:dyDescent="0.25">
      <c r="A29" s="11">
        <v>105</v>
      </c>
      <c r="B29" s="16" t="s">
        <v>255</v>
      </c>
      <c r="C29" s="63" t="s">
        <v>269</v>
      </c>
      <c r="D29" s="17">
        <v>3520</v>
      </c>
      <c r="E29" s="13">
        <v>380</v>
      </c>
    </row>
    <row r="30" spans="1:5" x14ac:dyDescent="0.25">
      <c r="A30" s="11">
        <v>106</v>
      </c>
      <c r="B30" s="16" t="s">
        <v>255</v>
      </c>
      <c r="C30" s="63" t="s">
        <v>270</v>
      </c>
      <c r="D30" s="17">
        <v>3520</v>
      </c>
      <c r="E30" s="13">
        <v>380</v>
      </c>
    </row>
    <row r="31" spans="1:5" x14ac:dyDescent="0.25">
      <c r="A31" s="11">
        <v>110</v>
      </c>
      <c r="B31" s="16" t="s">
        <v>255</v>
      </c>
      <c r="C31" s="63" t="s">
        <v>271</v>
      </c>
      <c r="D31" s="17">
        <v>3520</v>
      </c>
      <c r="E31" s="13">
        <v>380</v>
      </c>
    </row>
    <row r="32" spans="1:5" x14ac:dyDescent="0.25">
      <c r="A32" s="11">
        <v>114</v>
      </c>
      <c r="B32" s="16" t="s">
        <v>255</v>
      </c>
      <c r="C32" s="63" t="s">
        <v>272</v>
      </c>
      <c r="D32" s="17">
        <v>3520</v>
      </c>
      <c r="E32" s="13">
        <v>380</v>
      </c>
    </row>
    <row r="33" spans="1:5" x14ac:dyDescent="0.25">
      <c r="A33" s="11">
        <v>115</v>
      </c>
      <c r="B33" s="16" t="s">
        <v>255</v>
      </c>
      <c r="C33" s="63" t="s">
        <v>273</v>
      </c>
      <c r="D33" s="17">
        <v>3520</v>
      </c>
      <c r="E33" s="13">
        <v>380</v>
      </c>
    </row>
    <row r="34" spans="1:5" x14ac:dyDescent="0.25">
      <c r="A34" s="11">
        <v>159</v>
      </c>
      <c r="B34" s="16" t="s">
        <v>283</v>
      </c>
      <c r="C34" s="63" t="s">
        <v>296</v>
      </c>
      <c r="D34" s="17">
        <v>3520</v>
      </c>
      <c r="E34" s="13">
        <v>380</v>
      </c>
    </row>
    <row r="35" spans="1:5" x14ac:dyDescent="0.25">
      <c r="A35" s="11">
        <v>257</v>
      </c>
      <c r="B35" s="16" t="s">
        <v>360</v>
      </c>
      <c r="C35" s="63" t="s">
        <v>363</v>
      </c>
      <c r="D35" s="17">
        <v>3520</v>
      </c>
      <c r="E35" s="13">
        <v>390</v>
      </c>
    </row>
    <row r="36" spans="1:5" x14ac:dyDescent="0.25">
      <c r="A36" s="11">
        <v>258</v>
      </c>
      <c r="B36" s="16" t="s">
        <v>360</v>
      </c>
      <c r="C36" s="63" t="s">
        <v>272</v>
      </c>
      <c r="D36" s="17">
        <v>3520</v>
      </c>
      <c r="E36" s="13">
        <v>390</v>
      </c>
    </row>
    <row r="37" spans="1:5" x14ac:dyDescent="0.25">
      <c r="A37" s="11">
        <v>259</v>
      </c>
      <c r="B37" s="16" t="s">
        <v>360</v>
      </c>
      <c r="C37" s="63" t="s">
        <v>364</v>
      </c>
      <c r="D37" s="17">
        <v>3520</v>
      </c>
      <c r="E37" s="13">
        <v>780</v>
      </c>
    </row>
    <row r="38" spans="1:5" x14ac:dyDescent="0.25">
      <c r="A38" s="11">
        <v>260</v>
      </c>
      <c r="B38" s="16" t="s">
        <v>360</v>
      </c>
      <c r="C38" s="63" t="s">
        <v>366</v>
      </c>
      <c r="D38" s="17">
        <v>3520</v>
      </c>
      <c r="E38" s="13">
        <v>390</v>
      </c>
    </row>
    <row r="39" spans="1:5" x14ac:dyDescent="0.25">
      <c r="A39" s="11">
        <v>262</v>
      </c>
      <c r="B39" s="16" t="s">
        <v>360</v>
      </c>
      <c r="C39" s="63" t="s">
        <v>268</v>
      </c>
      <c r="D39" s="17">
        <v>3520</v>
      </c>
      <c r="E39" s="13">
        <v>780</v>
      </c>
    </row>
    <row r="40" spans="1:5" x14ac:dyDescent="0.25">
      <c r="A40" s="11">
        <v>277</v>
      </c>
      <c r="B40" s="16" t="s">
        <v>367</v>
      </c>
      <c r="C40" s="63" t="s">
        <v>372</v>
      </c>
      <c r="D40" s="17">
        <v>3520</v>
      </c>
      <c r="E40" s="13">
        <v>780</v>
      </c>
    </row>
    <row r="41" spans="1:5" x14ac:dyDescent="0.25">
      <c r="A41" s="11">
        <v>278</v>
      </c>
      <c r="B41" s="16" t="s">
        <v>367</v>
      </c>
      <c r="C41" s="63" t="s">
        <v>373</v>
      </c>
      <c r="D41" s="17">
        <v>3520</v>
      </c>
      <c r="E41" s="13">
        <v>390</v>
      </c>
    </row>
    <row r="42" spans="1:5" x14ac:dyDescent="0.25">
      <c r="A42" s="11">
        <v>294</v>
      </c>
      <c r="B42" s="16" t="s">
        <v>367</v>
      </c>
      <c r="C42" s="63" t="s">
        <v>384</v>
      </c>
      <c r="D42" s="17">
        <v>3520</v>
      </c>
      <c r="E42" s="13">
        <v>390</v>
      </c>
    </row>
    <row r="43" spans="1:5" ht="15.75" thickBot="1" x14ac:dyDescent="0.3">
      <c r="A43" s="1"/>
      <c r="B43" s="15"/>
      <c r="C43" s="64"/>
      <c r="D43" s="18"/>
      <c r="E43" s="84">
        <f>SUM(E26:E42)</f>
        <v>8090</v>
      </c>
    </row>
    <row r="45" spans="1:5" x14ac:dyDescent="0.25">
      <c r="A45" s="2">
        <v>3530</v>
      </c>
      <c r="B45" s="152" t="s">
        <v>36</v>
      </c>
      <c r="C45" s="152"/>
      <c r="D45" s="152"/>
      <c r="E45" s="152"/>
    </row>
    <row r="46" spans="1:5" x14ac:dyDescent="0.25">
      <c r="A46" s="57" t="s">
        <v>14</v>
      </c>
      <c r="B46" s="57" t="s">
        <v>0</v>
      </c>
      <c r="C46" s="55" t="s">
        <v>1</v>
      </c>
      <c r="D46" s="57" t="s">
        <v>6</v>
      </c>
      <c r="E46" s="56" t="s">
        <v>9</v>
      </c>
    </row>
    <row r="47" spans="1:5" x14ac:dyDescent="0.25">
      <c r="A47" s="11">
        <v>205</v>
      </c>
      <c r="B47" s="16" t="s">
        <v>331</v>
      </c>
      <c r="C47" s="63" t="s">
        <v>335</v>
      </c>
      <c r="D47" s="17">
        <v>3530</v>
      </c>
      <c r="E47" s="13">
        <v>150</v>
      </c>
    </row>
    <row r="48" spans="1:5" ht="15.75" thickBot="1" x14ac:dyDescent="0.3">
      <c r="E48" s="84">
        <f>SUM(E47)</f>
        <v>150</v>
      </c>
    </row>
    <row r="50" spans="1:5" x14ac:dyDescent="0.25">
      <c r="A50" s="2">
        <v>3540</v>
      </c>
      <c r="B50" s="152" t="s">
        <v>91</v>
      </c>
      <c r="C50" s="152"/>
      <c r="D50" s="152"/>
      <c r="E50" s="152"/>
    </row>
    <row r="51" spans="1:5" x14ac:dyDescent="0.25">
      <c r="A51" s="57" t="s">
        <v>14</v>
      </c>
      <c r="B51" s="57" t="s">
        <v>0</v>
      </c>
      <c r="C51" s="55" t="s">
        <v>1</v>
      </c>
      <c r="D51" s="57" t="s">
        <v>6</v>
      </c>
      <c r="E51" s="56" t="s">
        <v>9</v>
      </c>
    </row>
    <row r="52" spans="1:5" x14ac:dyDescent="0.25">
      <c r="A52" s="11"/>
      <c r="B52" s="120"/>
      <c r="C52" s="8"/>
      <c r="D52" s="17"/>
      <c r="E52" s="13"/>
    </row>
  </sheetData>
  <mergeCells count="5">
    <mergeCell ref="A1:E1"/>
    <mergeCell ref="B2:E2"/>
    <mergeCell ref="B24:E24"/>
    <mergeCell ref="B45:E45"/>
    <mergeCell ref="B50:E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AF446-A5AA-498D-A547-EB235384680F}">
  <sheetPr>
    <tabColor rgb="FF0070C0"/>
    <pageSetUpPr fitToPage="1"/>
  </sheetPr>
  <dimension ref="A1:I52"/>
  <sheetViews>
    <sheetView zoomScaleNormal="100" workbookViewId="0">
      <selection activeCell="D21" sqref="D21"/>
    </sheetView>
  </sheetViews>
  <sheetFormatPr baseColWidth="10" defaultRowHeight="15" x14ac:dyDescent="0.25"/>
  <cols>
    <col min="1" max="1" width="8.7109375" style="1" customWidth="1"/>
    <col min="2" max="2" width="10" style="15" customWidth="1"/>
    <col min="3" max="3" width="67.7109375" style="64" customWidth="1"/>
    <col min="4" max="4" width="11.5703125" style="125"/>
    <col min="5" max="5" width="11.85546875" style="125" customWidth="1"/>
    <col min="6" max="6" width="15.7109375" customWidth="1"/>
    <col min="7" max="7" width="11.5703125" style="12"/>
  </cols>
  <sheetData>
    <row r="1" spans="1:9" ht="15.75" x14ac:dyDescent="0.25">
      <c r="A1" s="159" t="s">
        <v>113</v>
      </c>
      <c r="B1" s="159"/>
      <c r="C1" s="159"/>
      <c r="D1" s="159"/>
      <c r="E1" s="159"/>
    </row>
    <row r="2" spans="1:9" x14ac:dyDescent="0.25">
      <c r="A2" s="160" t="s">
        <v>125</v>
      </c>
      <c r="B2" s="160"/>
      <c r="C2" s="160"/>
      <c r="D2" s="160"/>
      <c r="E2" s="160"/>
    </row>
    <row r="3" spans="1:9" x14ac:dyDescent="0.25">
      <c r="A3" s="57" t="s">
        <v>14</v>
      </c>
      <c r="B3" s="66" t="s">
        <v>0</v>
      </c>
      <c r="C3" s="68" t="s">
        <v>1</v>
      </c>
      <c r="D3" s="121" t="s">
        <v>394</v>
      </c>
      <c r="E3" s="121" t="s">
        <v>395</v>
      </c>
    </row>
    <row r="4" spans="1:9" x14ac:dyDescent="0.25">
      <c r="A4" s="11"/>
      <c r="B4" s="16"/>
      <c r="C4" s="42" t="s">
        <v>144</v>
      </c>
      <c r="D4" s="124">
        <v>21987</v>
      </c>
      <c r="E4" s="122"/>
      <c r="F4" s="12"/>
    </row>
    <row r="5" spans="1:9" x14ac:dyDescent="0.25">
      <c r="A5" s="11"/>
      <c r="B5" s="16"/>
      <c r="C5" s="42"/>
      <c r="D5" s="124"/>
      <c r="E5" s="122"/>
      <c r="F5" s="12"/>
      <c r="G5" s="12">
        <v>21987</v>
      </c>
      <c r="H5" t="s">
        <v>407</v>
      </c>
    </row>
    <row r="6" spans="1:9" x14ac:dyDescent="0.25">
      <c r="A6" s="11"/>
      <c r="B6" s="16" t="s">
        <v>240</v>
      </c>
      <c r="C6" s="63" t="s">
        <v>391</v>
      </c>
      <c r="D6" s="122">
        <v>1526</v>
      </c>
      <c r="E6" s="122"/>
      <c r="F6" s="12">
        <f>D4+D6</f>
        <v>23513</v>
      </c>
      <c r="G6" s="12">
        <v>23513</v>
      </c>
      <c r="H6" t="s">
        <v>240</v>
      </c>
    </row>
    <row r="7" spans="1:9" x14ac:dyDescent="0.25">
      <c r="A7" s="11"/>
      <c r="B7" s="16">
        <v>44700</v>
      </c>
      <c r="C7" s="63" t="s">
        <v>166</v>
      </c>
      <c r="D7" s="122"/>
      <c r="E7" s="122">
        <v>19687.5</v>
      </c>
      <c r="F7" s="12">
        <f>F6-E7</f>
        <v>3825.5</v>
      </c>
      <c r="G7" s="12">
        <v>3825.5</v>
      </c>
      <c r="H7" t="s">
        <v>255</v>
      </c>
    </row>
    <row r="8" spans="1:9" x14ac:dyDescent="0.25">
      <c r="A8" s="11"/>
      <c r="B8" s="16" t="s">
        <v>343</v>
      </c>
      <c r="C8" s="63" t="s">
        <v>392</v>
      </c>
      <c r="D8" s="122"/>
      <c r="E8" s="122">
        <v>1526</v>
      </c>
      <c r="F8" s="12"/>
      <c r="H8" t="s">
        <v>283</v>
      </c>
    </row>
    <row r="9" spans="1:9" x14ac:dyDescent="0.25">
      <c r="A9" s="11"/>
      <c r="B9" s="16" t="s">
        <v>343</v>
      </c>
      <c r="C9" s="63" t="s">
        <v>342</v>
      </c>
      <c r="D9" s="122">
        <v>3748.19</v>
      </c>
      <c r="E9" s="122"/>
      <c r="F9" s="12"/>
      <c r="H9" t="s">
        <v>298</v>
      </c>
    </row>
    <row r="10" spans="1:9" x14ac:dyDescent="0.25">
      <c r="A10" s="11"/>
      <c r="B10" s="16" t="s">
        <v>343</v>
      </c>
      <c r="C10" s="63" t="s">
        <v>398</v>
      </c>
      <c r="D10" s="122">
        <v>5000</v>
      </c>
      <c r="E10" s="122"/>
      <c r="F10" s="12">
        <f>F7-E8</f>
        <v>2299.5</v>
      </c>
      <c r="G10" s="12">
        <v>2299.5</v>
      </c>
      <c r="H10" t="s">
        <v>303</v>
      </c>
    </row>
    <row r="11" spans="1:9" x14ac:dyDescent="0.25">
      <c r="A11" s="11"/>
      <c r="B11" s="16" t="s">
        <v>343</v>
      </c>
      <c r="C11" s="63" t="s">
        <v>396</v>
      </c>
      <c r="D11" s="122">
        <v>50000</v>
      </c>
      <c r="E11" s="122"/>
      <c r="F11" s="12"/>
      <c r="G11" s="12">
        <v>29797.69</v>
      </c>
      <c r="H11" t="s">
        <v>331</v>
      </c>
      <c r="I11" s="12">
        <f>G11-G10</f>
        <v>27498.19</v>
      </c>
    </row>
    <row r="12" spans="1:9" x14ac:dyDescent="0.25">
      <c r="A12" s="11"/>
      <c r="B12" s="16" t="s">
        <v>343</v>
      </c>
      <c r="C12" s="63" t="s">
        <v>344</v>
      </c>
      <c r="D12" s="122"/>
      <c r="E12" s="122">
        <v>31250</v>
      </c>
      <c r="F12" s="12"/>
      <c r="G12" s="12">
        <v>69797.69</v>
      </c>
      <c r="H12" t="s">
        <v>351</v>
      </c>
      <c r="I12" s="12">
        <f t="shared" ref="I12:I14" si="0">G12-G11</f>
        <v>40000</v>
      </c>
    </row>
    <row r="13" spans="1:9" x14ac:dyDescent="0.25">
      <c r="A13" s="11"/>
      <c r="B13" s="16" t="s">
        <v>351</v>
      </c>
      <c r="C13" s="63" t="s">
        <v>397</v>
      </c>
      <c r="D13" s="122">
        <v>40000</v>
      </c>
      <c r="E13" s="122"/>
      <c r="F13" s="12"/>
      <c r="H13" t="s">
        <v>360</v>
      </c>
      <c r="I13" s="12">
        <f t="shared" si="0"/>
        <v>-69797.69</v>
      </c>
    </row>
    <row r="14" spans="1:9" x14ac:dyDescent="0.25">
      <c r="A14" s="11"/>
      <c r="B14" s="16" t="s">
        <v>367</v>
      </c>
      <c r="C14" s="63" t="s">
        <v>342</v>
      </c>
      <c r="D14" s="122">
        <v>28743.87</v>
      </c>
      <c r="E14" s="122"/>
      <c r="F14" s="12"/>
      <c r="G14" s="12">
        <v>21989.56</v>
      </c>
      <c r="H14" t="s">
        <v>367</v>
      </c>
      <c r="I14" s="12">
        <f t="shared" si="0"/>
        <v>21989.56</v>
      </c>
    </row>
    <row r="15" spans="1:9" x14ac:dyDescent="0.25">
      <c r="A15" s="11"/>
      <c r="B15" s="16" t="s">
        <v>367</v>
      </c>
      <c r="C15" s="63" t="s">
        <v>399</v>
      </c>
      <c r="D15" s="122"/>
      <c r="E15" s="122">
        <v>38277</v>
      </c>
      <c r="F15" s="12"/>
      <c r="H15" t="s">
        <v>407</v>
      </c>
    </row>
    <row r="16" spans="1:9" x14ac:dyDescent="0.25">
      <c r="A16" s="11"/>
      <c r="B16" s="16" t="s">
        <v>367</v>
      </c>
      <c r="C16" s="63" t="s">
        <v>393</v>
      </c>
      <c r="D16" s="122"/>
      <c r="E16" s="122">
        <v>38277</v>
      </c>
      <c r="F16" s="12"/>
      <c r="H16" s="12"/>
    </row>
    <row r="17" spans="1:9" x14ac:dyDescent="0.25">
      <c r="A17" s="11"/>
      <c r="B17" s="16" t="s">
        <v>367</v>
      </c>
      <c r="C17" s="63" t="s">
        <v>400</v>
      </c>
      <c r="D17" s="122"/>
      <c r="E17" s="122"/>
      <c r="F17" s="12"/>
      <c r="H17" s="12"/>
    </row>
    <row r="18" spans="1:9" x14ac:dyDescent="0.25">
      <c r="A18" s="11"/>
      <c r="B18" s="16"/>
      <c r="C18" s="63" t="s">
        <v>2</v>
      </c>
      <c r="D18" s="122">
        <f>SUM(D6:D17)</f>
        <v>129018.06</v>
      </c>
      <c r="E18" s="122">
        <f>SUM(E6:E17)</f>
        <v>129017.5</v>
      </c>
      <c r="F18" s="12"/>
    </row>
    <row r="19" spans="1:9" x14ac:dyDescent="0.25">
      <c r="A19" s="11"/>
      <c r="B19" s="16"/>
      <c r="C19" s="63"/>
      <c r="D19" s="122"/>
      <c r="E19" s="122"/>
      <c r="F19" s="12"/>
      <c r="I19" s="12"/>
    </row>
    <row r="20" spans="1:9" x14ac:dyDescent="0.25">
      <c r="A20" s="11"/>
      <c r="B20" s="16"/>
      <c r="C20" s="42" t="s">
        <v>144</v>
      </c>
      <c r="D20" s="124">
        <f>D4+D18-E18</f>
        <v>21987.559999999998</v>
      </c>
      <c r="E20" s="122"/>
      <c r="F20" s="12"/>
    </row>
    <row r="21" spans="1:9" x14ac:dyDescent="0.25">
      <c r="A21" s="11"/>
      <c r="B21" s="16"/>
      <c r="C21" s="63" t="s">
        <v>406</v>
      </c>
      <c r="D21" s="122">
        <f>D4-D20</f>
        <v>-0.55999999999767169</v>
      </c>
      <c r="E21" s="122"/>
      <c r="F21" s="12"/>
    </row>
    <row r="22" spans="1:9" x14ac:dyDescent="0.25">
      <c r="A22" s="11"/>
      <c r="B22" s="16"/>
      <c r="C22" s="63"/>
      <c r="D22" s="122"/>
      <c r="E22" s="122"/>
      <c r="F22" s="12"/>
    </row>
    <row r="23" spans="1:9" x14ac:dyDescent="0.25">
      <c r="A23" s="11"/>
      <c r="B23" s="16"/>
      <c r="C23" s="63"/>
      <c r="D23" s="122"/>
      <c r="E23" s="122"/>
      <c r="F23" s="12"/>
    </row>
    <row r="24" spans="1:9" x14ac:dyDescent="0.25">
      <c r="A24" s="11"/>
      <c r="B24" s="16"/>
      <c r="C24" s="63"/>
      <c r="D24" s="122"/>
      <c r="E24" s="122"/>
      <c r="F24" s="12"/>
    </row>
    <row r="25" spans="1:9" x14ac:dyDescent="0.25">
      <c r="A25" s="11"/>
      <c r="B25" s="16"/>
      <c r="C25" s="63"/>
      <c r="D25" s="122"/>
      <c r="E25" s="122"/>
      <c r="F25" s="12"/>
    </row>
    <row r="26" spans="1:9" x14ac:dyDescent="0.25">
      <c r="A26" s="11"/>
      <c r="B26" s="16"/>
      <c r="C26" s="63"/>
      <c r="D26" s="122"/>
      <c r="E26" s="122"/>
      <c r="F26" s="12"/>
    </row>
    <row r="27" spans="1:9" x14ac:dyDescent="0.25">
      <c r="A27" s="11"/>
      <c r="B27" s="16"/>
      <c r="C27" s="63"/>
      <c r="D27" s="122"/>
      <c r="E27" s="122"/>
      <c r="F27" s="12"/>
    </row>
    <row r="28" spans="1:9" x14ac:dyDescent="0.25">
      <c r="A28" s="11"/>
      <c r="B28" s="16"/>
      <c r="C28" s="63"/>
      <c r="D28" s="122"/>
      <c r="E28" s="122"/>
      <c r="F28" s="12"/>
    </row>
    <row r="29" spans="1:9" x14ac:dyDescent="0.25">
      <c r="A29" s="11"/>
      <c r="B29" s="16"/>
      <c r="C29" s="63"/>
      <c r="D29" s="122"/>
      <c r="E29" s="122"/>
      <c r="F29" s="12"/>
    </row>
    <row r="30" spans="1:9" x14ac:dyDescent="0.25">
      <c r="A30" s="11"/>
      <c r="B30" s="16"/>
      <c r="C30" s="63"/>
      <c r="D30" s="122"/>
      <c r="E30" s="122"/>
      <c r="F30" s="12"/>
    </row>
    <row r="31" spans="1:9" x14ac:dyDescent="0.25">
      <c r="A31" s="11"/>
      <c r="B31" s="16"/>
      <c r="C31" s="63"/>
      <c r="D31" s="122"/>
      <c r="E31" s="122"/>
      <c r="F31" s="12"/>
    </row>
    <row r="32" spans="1:9" x14ac:dyDescent="0.25">
      <c r="A32" s="11"/>
      <c r="B32" s="16"/>
      <c r="C32" s="63"/>
      <c r="D32" s="122"/>
      <c r="E32" s="122"/>
      <c r="F32" s="12"/>
    </row>
    <row r="33" spans="1:9" x14ac:dyDescent="0.25">
      <c r="A33" s="11"/>
      <c r="B33" s="16"/>
      <c r="C33" s="63"/>
      <c r="D33" s="122"/>
      <c r="E33" s="122"/>
      <c r="F33" s="12"/>
      <c r="I33" s="12"/>
    </row>
    <row r="34" spans="1:9" x14ac:dyDescent="0.25">
      <c r="A34" s="11"/>
      <c r="B34" s="16"/>
      <c r="C34" s="63"/>
      <c r="D34" s="122"/>
      <c r="E34" s="122"/>
      <c r="F34" s="12"/>
      <c r="I34" s="12"/>
    </row>
    <row r="35" spans="1:9" x14ac:dyDescent="0.25">
      <c r="A35" s="11"/>
      <c r="B35" s="16"/>
      <c r="C35" s="63"/>
      <c r="D35" s="122"/>
      <c r="E35" s="122"/>
      <c r="F35" s="12"/>
      <c r="I35" s="12"/>
    </row>
    <row r="36" spans="1:9" x14ac:dyDescent="0.25">
      <c r="A36" s="11"/>
      <c r="B36" s="16"/>
      <c r="C36" s="63"/>
      <c r="D36" s="122"/>
      <c r="E36" s="122"/>
      <c r="F36" s="12"/>
      <c r="I36" s="12"/>
    </row>
    <row r="37" spans="1:9" x14ac:dyDescent="0.25">
      <c r="A37" s="11"/>
      <c r="B37" s="16"/>
      <c r="C37" s="63"/>
      <c r="D37" s="122"/>
      <c r="E37" s="122"/>
      <c r="F37" s="12"/>
      <c r="I37" s="12"/>
    </row>
    <row r="38" spans="1:9" x14ac:dyDescent="0.25">
      <c r="A38" s="11"/>
      <c r="B38" s="16"/>
      <c r="C38" s="63"/>
      <c r="D38" s="122"/>
      <c r="E38" s="122"/>
      <c r="F38" s="12"/>
    </row>
    <row r="39" spans="1:9" x14ac:dyDescent="0.25">
      <c r="A39" s="11"/>
      <c r="B39" s="16"/>
      <c r="C39" s="63"/>
      <c r="D39" s="122"/>
      <c r="E39" s="122"/>
      <c r="F39" s="12"/>
      <c r="H39" s="12"/>
    </row>
    <row r="40" spans="1:9" x14ac:dyDescent="0.25">
      <c r="A40" s="11"/>
      <c r="B40" s="16"/>
      <c r="C40" s="80"/>
      <c r="D40" s="122"/>
      <c r="E40" s="122"/>
      <c r="F40" s="12"/>
    </row>
    <row r="41" spans="1:9" x14ac:dyDescent="0.25">
      <c r="A41" s="11"/>
      <c r="B41" s="16"/>
      <c r="C41" s="81" t="s">
        <v>175</v>
      </c>
      <c r="D41" s="126"/>
      <c r="E41" s="126">
        <f>SUM(E4:E40)</f>
        <v>258035</v>
      </c>
      <c r="F41" s="12"/>
    </row>
    <row r="42" spans="1:9" x14ac:dyDescent="0.25">
      <c r="A42" s="11"/>
    </row>
    <row r="43" spans="1:9" ht="15.75" x14ac:dyDescent="0.25">
      <c r="B43" s="128"/>
      <c r="C43" s="128"/>
      <c r="D43" s="128"/>
      <c r="E43" s="128"/>
    </row>
    <row r="44" spans="1:9" ht="15.75" x14ac:dyDescent="0.25">
      <c r="A44" s="128" t="s">
        <v>113</v>
      </c>
      <c r="B44" s="3"/>
      <c r="C44" s="3"/>
      <c r="D44" s="3"/>
      <c r="E44" s="3"/>
    </row>
    <row r="45" spans="1:9" x14ac:dyDescent="0.25">
      <c r="A45" s="3" t="s">
        <v>126</v>
      </c>
      <c r="B45" s="66" t="s">
        <v>0</v>
      </c>
      <c r="C45" s="68" t="s">
        <v>1</v>
      </c>
      <c r="D45" s="123" t="s">
        <v>6</v>
      </c>
      <c r="E45" s="123" t="s">
        <v>9</v>
      </c>
    </row>
    <row r="46" spans="1:9" x14ac:dyDescent="0.25">
      <c r="A46" s="57" t="s">
        <v>14</v>
      </c>
      <c r="B46" s="16">
        <v>44700</v>
      </c>
      <c r="C46" s="63" t="s">
        <v>166</v>
      </c>
      <c r="D46" s="122">
        <v>5410</v>
      </c>
      <c r="E46" s="122">
        <v>19687.5</v>
      </c>
    </row>
    <row r="47" spans="1:9" x14ac:dyDescent="0.25">
      <c r="A47" s="11">
        <v>553</v>
      </c>
      <c r="B47" s="16">
        <v>44797</v>
      </c>
      <c r="C47" s="63" t="s">
        <v>167</v>
      </c>
      <c r="D47" s="122">
        <v>5410</v>
      </c>
      <c r="E47" s="122">
        <v>31250</v>
      </c>
      <c r="F47" t="s">
        <v>168</v>
      </c>
    </row>
    <row r="48" spans="1:9" x14ac:dyDescent="0.25">
      <c r="A48" s="65">
        <v>587</v>
      </c>
      <c r="B48" s="16"/>
      <c r="C48" s="81" t="s">
        <v>175</v>
      </c>
      <c r="D48" s="126"/>
      <c r="E48" s="126">
        <f>SUM(E46:E47)</f>
        <v>50937.5</v>
      </c>
      <c r="F48" t="s">
        <v>169</v>
      </c>
    </row>
    <row r="49" spans="1:5" x14ac:dyDescent="0.25">
      <c r="A49" s="11"/>
    </row>
    <row r="50" spans="1:5" x14ac:dyDescent="0.25">
      <c r="B50" s="16" t="s">
        <v>174</v>
      </c>
      <c r="C50" s="63" t="s">
        <v>172</v>
      </c>
      <c r="D50" s="122">
        <v>5410</v>
      </c>
      <c r="E50" s="122">
        <v>38277</v>
      </c>
    </row>
    <row r="51" spans="1:5" x14ac:dyDescent="0.25">
      <c r="A51" s="11"/>
      <c r="B51" s="16" t="s">
        <v>174</v>
      </c>
      <c r="C51" s="63" t="s">
        <v>173</v>
      </c>
      <c r="D51" s="122">
        <v>5410</v>
      </c>
      <c r="E51" s="122">
        <v>38277</v>
      </c>
    </row>
    <row r="52" spans="1:5" x14ac:dyDescent="0.25">
      <c r="A52" s="11"/>
    </row>
  </sheetData>
  <mergeCells count="2">
    <mergeCell ref="A1:E1"/>
    <mergeCell ref="A2:E2"/>
  </mergeCells>
  <phoneticPr fontId="11" type="noConversion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Kontooversikt</vt:lpstr>
      <vt:lpstr>Inntekter</vt:lpstr>
      <vt:lpstr>3000</vt:lpstr>
      <vt:lpstr>3100</vt:lpstr>
      <vt:lpstr>3200</vt:lpstr>
      <vt:lpstr>3300</vt:lpstr>
      <vt:lpstr>3400</vt:lpstr>
      <vt:lpstr>3500</vt:lpstr>
      <vt:lpstr>Stolpejakta</vt:lpstr>
      <vt:lpstr>Månedlig</vt:lpstr>
      <vt:lpstr>Oppsummering</vt:lpstr>
      <vt:lpstr>Budsjett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magne</dc:creator>
  <cp:lastModifiedBy>Jan Ola Pedersen</cp:lastModifiedBy>
  <cp:lastPrinted>2023-02-27T15:35:46Z</cp:lastPrinted>
  <dcterms:created xsi:type="dcterms:W3CDTF">2020-11-10T14:21:21Z</dcterms:created>
  <dcterms:modified xsi:type="dcterms:W3CDTF">2023-03-12T17:27:16Z</dcterms:modified>
</cp:coreProperties>
</file>